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OneDrive\Documents\Educ Nat\textes persos\Manuscrits\Slavin\Les maths au secondaire\Site internet mathadoc\"/>
    </mc:Choice>
  </mc:AlternateContent>
  <xr:revisionPtr revIDLastSave="0" documentId="13_ncr:1_{035A2C15-B5F4-4E71-9A56-BDBE7DE63D70}" xr6:coauthVersionLast="47" xr6:coauthVersionMax="47" xr10:uidLastSave="{00000000-0000-0000-0000-000000000000}"/>
  <bookViews>
    <workbookView xWindow="-120" yWindow="-120" windowWidth="20730" windowHeight="11160" tabRatio="879" activeTab="4" xr2:uid="{00000000-000D-0000-FFFF-FFFF00000000}"/>
  </bookViews>
  <sheets>
    <sheet name="Sommaire" sheetId="22" r:id="rId1"/>
    <sheet name="Slavin, 1984" sheetId="12" r:id="rId2"/>
    <sheet name="Nichols, 1996" sheetId="13" r:id="rId3"/>
    <sheet name="Barbato, 2000" sheetId="14" r:id="rId4"/>
    <sheet name="Reid, 1992" sheetId="15" r:id="rId5"/>
    <sheet name="Kramarski, 2001" sheetId="17" r:id="rId6"/>
    <sheet name="Mevarech, 1997a" sheetId="18" r:id="rId7"/>
    <sheet name="Mevarech, 1997b" sheetId="20" r:id="rId8"/>
    <sheet name="Bilan" sheetId="2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7" l="1"/>
  <c r="H7" i="17"/>
  <c r="I7" i="17"/>
  <c r="I6" i="17"/>
  <c r="H6" i="17"/>
  <c r="H5" i="17"/>
  <c r="M12" i="12"/>
  <c r="M13" i="12"/>
  <c r="L13" i="12"/>
  <c r="L12" i="12"/>
  <c r="L11" i="12"/>
  <c r="J12" i="12"/>
  <c r="J13" i="12"/>
  <c r="I13" i="12"/>
  <c r="I12" i="12"/>
  <c r="I11" i="12"/>
  <c r="H26" i="18"/>
  <c r="E26" i="18"/>
  <c r="B26" i="18"/>
  <c r="H25" i="18"/>
  <c r="E25" i="18"/>
  <c r="B25" i="18"/>
  <c r="B27" i="18" l="1"/>
  <c r="H27" i="18"/>
  <c r="I18" i="12"/>
  <c r="I25" i="12" s="1"/>
  <c r="E27" i="18"/>
  <c r="B28" i="18" s="1"/>
  <c r="I7" i="13" l="1"/>
  <c r="H7" i="13"/>
  <c r="I6" i="13"/>
  <c r="H11" i="13" s="1"/>
  <c r="H6" i="13"/>
  <c r="H10" i="13" s="1"/>
  <c r="H5" i="13"/>
  <c r="H12" i="13" l="1"/>
  <c r="H13" i="20"/>
  <c r="E13" i="20"/>
  <c r="B13" i="20"/>
  <c r="H12" i="20"/>
  <c r="E12" i="20"/>
  <c r="B12" i="20"/>
  <c r="H13" i="18"/>
  <c r="H12" i="18"/>
  <c r="E13" i="18"/>
  <c r="E12" i="18"/>
  <c r="B13" i="18"/>
  <c r="B12" i="18"/>
  <c r="E10" i="17"/>
  <c r="B10" i="17"/>
  <c r="B11" i="17" s="1"/>
  <c r="B11" i="15"/>
  <c r="B10" i="15"/>
  <c r="B11" i="14"/>
  <c r="B10" i="14"/>
  <c r="K5" i="13"/>
  <c r="E5" i="13"/>
  <c r="B5" i="13"/>
  <c r="E11" i="13"/>
  <c r="B11" i="13"/>
  <c r="E10" i="13"/>
  <c r="B10" i="13"/>
  <c r="E22" i="12"/>
  <c r="B22" i="12"/>
  <c r="E21" i="12"/>
  <c r="B21" i="12"/>
  <c r="B14" i="20" l="1"/>
  <c r="H14" i="20"/>
  <c r="E14" i="20"/>
  <c r="H14" i="18"/>
  <c r="E14" i="18"/>
  <c r="B14" i="18"/>
  <c r="B12" i="15"/>
  <c r="B12" i="14"/>
  <c r="B12" i="13"/>
  <c r="E12" i="13"/>
  <c r="E23" i="12"/>
  <c r="B23" i="12"/>
  <c r="B25" i="12" l="1"/>
  <c r="B15" i="20"/>
  <c r="B15" i="18"/>
  <c r="B30" i="18" s="1"/>
  <c r="B13" i="13"/>
</calcChain>
</file>

<file path=xl/sharedStrings.xml><?xml version="1.0" encoding="utf-8"?>
<sst xmlns="http://schemas.openxmlformats.org/spreadsheetml/2006/main" count="294" uniqueCount="141">
  <si>
    <t>Raisonnement mathématique</t>
  </si>
  <si>
    <t>IMPROVE</t>
  </si>
  <si>
    <t>Contrôle</t>
  </si>
  <si>
    <t>ES</t>
  </si>
  <si>
    <t>ES posttest</t>
  </si>
  <si>
    <t>ES Salvin</t>
  </si>
  <si>
    <t>ES post - ES pré</t>
  </si>
  <si>
    <t>80 élèves répartis en trois groupes</t>
  </si>
  <si>
    <t>n</t>
  </si>
  <si>
    <t>ES prétest</t>
  </si>
  <si>
    <t>Reid (1992)</t>
  </si>
  <si>
    <t>Nichols (1996)</t>
  </si>
  <si>
    <t>m</t>
  </si>
  <si>
    <t>s</t>
  </si>
  <si>
    <t>prétest</t>
  </si>
  <si>
    <t>posttest</t>
  </si>
  <si>
    <t>n°</t>
  </si>
  <si>
    <t>NICHOLS (1996)</t>
  </si>
  <si>
    <t>9 STAD + 9 trad/ contrôle</t>
  </si>
  <si>
    <t>9 trad + 9 STAD/ contrôle</t>
  </si>
  <si>
    <t>0,20 (moyenne de 0,16 et 0,24)</t>
  </si>
  <si>
    <t>BARBATO (2000)</t>
  </si>
  <si>
    <t>Remarque : les résultats sont donnés pour 4 groupes (intervention/contrôle et homme/femme) qui ont permis de calculer moyennes et écarts-types en rassemblant homme et femme.</t>
  </si>
  <si>
    <t>REID (1992)</t>
  </si>
  <si>
    <t>Avec les moyennes posttests ajustées aux moyennes prétest</t>
  </si>
  <si>
    <t>Posttest : algèbre</t>
  </si>
  <si>
    <t>low IMPROVE</t>
  </si>
  <si>
    <t>middle IMPROVE</t>
  </si>
  <si>
    <t>high  IMPROVE</t>
  </si>
  <si>
    <t>low/ contrôle</t>
  </si>
  <si>
    <t>middle/ contrôle</t>
  </si>
  <si>
    <t>high/ contrôle</t>
  </si>
  <si>
    <t xml:space="preserve"> low Contrôle</t>
  </si>
  <si>
    <t xml:space="preserve"> middle Contrôle</t>
  </si>
  <si>
    <t xml:space="preserve"> high Contrôle</t>
  </si>
  <si>
    <t>N Improve</t>
  </si>
  <si>
    <t>N contrôle</t>
  </si>
  <si>
    <t>N low</t>
  </si>
  <si>
    <t>N middle</t>
  </si>
  <si>
    <t>N high</t>
  </si>
  <si>
    <t>Remarques</t>
  </si>
  <si>
    <t>0,21 (moyenne de 0,23 et 0,18)</t>
  </si>
  <si>
    <t>Barabato (2000)</t>
  </si>
  <si>
    <t>1 seul enseignant ; durée 1 année scolaire; pas d'inférence possible au-delà du 10th grade.
208 élève de 10th grade</t>
  </si>
  <si>
    <t>Kramarski (2000)</t>
  </si>
  <si>
    <t>Maverech (1997)</t>
  </si>
  <si>
    <t>0,79 à partir des moyennes post test ajustées</t>
  </si>
  <si>
    <t>0,61 (moyenne de 0,54 et 0,68)</t>
  </si>
  <si>
    <t>STAD</t>
  </si>
  <si>
    <t>Calhoon (2003)</t>
  </si>
  <si>
    <t>Non calculé car population hors sujet.</t>
  </si>
  <si>
    <t>Slavin (1984)</t>
  </si>
  <si>
    <t>ES recalculée</t>
  </si>
  <si>
    <t>2 groupes STAD/ contrôle</t>
  </si>
  <si>
    <t>Remarque : les résultats sont donnés pour 6 groupes (intervention/contrôle et low/middle/high) mais le nombre d'élèves de chaque groupe n'est pas connu, la moyenne globale et l'écart-type pour les prétests n'ont pas pu être calculés  (ils sont donnés dans l'article pour les scores posttests uniquement).</t>
  </si>
  <si>
    <t>Variance groupée</t>
  </si>
  <si>
    <t>ES=g</t>
  </si>
  <si>
    <t>Valeur-p</t>
  </si>
  <si>
    <t>SLAVIN (1984)</t>
  </si>
  <si>
    <t>Coop + maitrise / contrôle
Groupe 1 / groupe 4</t>
  </si>
  <si>
    <t>Coopératif / contrôle
Groupe 2 / groupe 4</t>
  </si>
  <si>
    <t>ES moyenne</t>
  </si>
  <si>
    <t>STAD et pédagogie de la maitrise</t>
  </si>
  <si>
    <t>STAD sans pédagogie de la maitrise</t>
  </si>
  <si>
    <t>Publié par SLAVIN</t>
  </si>
  <si>
    <t>Coop (avec ou sans maitrise)
Groupes 1 + 2</t>
  </si>
  <si>
    <t>Contrôle (pas coopératif)
Groupes 3 + 4</t>
  </si>
  <si>
    <t>Coopératif  + maitrise
Groupe 1</t>
  </si>
  <si>
    <t>Coopératif
Groupe 2</t>
  </si>
  <si>
    <t>Maitrise
Groupe 3</t>
  </si>
  <si>
    <t>Contrôle
Groupe 4</t>
  </si>
  <si>
    <t xml:space="preserve">Posttest enseignement en groupe </t>
  </si>
  <si>
    <t>Posttest enseignement sans groupe</t>
  </si>
  <si>
    <t>m (WWC)</t>
  </si>
  <si>
    <t>s (WWC)</t>
  </si>
  <si>
    <t>Publié par le WWC</t>
  </si>
  <si>
    <t>Enseignement groupe / enseignement sans groupe</t>
  </si>
  <si>
    <t>métacogn math + angl
Groupe 1</t>
  </si>
  <si>
    <t>métacogn math
Groupe 2</t>
  </si>
  <si>
    <t>Contrôle
Groupe 3</t>
  </si>
  <si>
    <t>math + angl/ contrôle
Groupe 1/ groupe 3</t>
  </si>
  <si>
    <t>math / contrôle
Groupe 2/ groupe 3</t>
  </si>
  <si>
    <t>Introduction à l'algèbre</t>
  </si>
  <si>
    <t>MEVARECH (1997)</t>
  </si>
  <si>
    <t>9 sem STAD + 9 sem habituel
Groupe 1</t>
  </si>
  <si>
    <t xml:space="preserve"> 9 sem habituel + 9 sem STAD
Groupe 2</t>
  </si>
  <si>
    <t>Moyenne des 2 groupes STAD</t>
  </si>
  <si>
    <t xml:space="preserve">ES moyenne </t>
  </si>
  <si>
    <t>Enseignement en groupe / enseignement sans groupe</t>
  </si>
  <si>
    <t>KRAMARSKI (2001)</t>
  </si>
  <si>
    <t>n°8  C1</t>
  </si>
  <si>
    <t>n°7  C1</t>
  </si>
  <si>
    <t>n°4  C1</t>
  </si>
  <si>
    <t>n°3  C1</t>
  </si>
  <si>
    <t>n°2  C1</t>
  </si>
  <si>
    <t>n°1  C1</t>
  </si>
  <si>
    <t>n°6 C1</t>
  </si>
  <si>
    <t>0,20   ;  p&lt;0,05</t>
  </si>
  <si>
    <t>STAD / contrôle</t>
  </si>
  <si>
    <t>1,09   ;  p&lt;0,001</t>
  </si>
  <si>
    <t>0,38   ;  p&lt;0,05</t>
  </si>
  <si>
    <t>STAD/ contrôle</t>
  </si>
  <si>
    <t>Métacogn
Groupe 1 + 2</t>
  </si>
  <si>
    <t>Métacogn / contrôle
Groupe 1+2 / groupe 3</t>
  </si>
  <si>
    <t xml:space="preserve"> faibles IMPROVE</t>
  </si>
  <si>
    <t>moyens IMPROVE</t>
  </si>
  <si>
    <t xml:space="preserve"> moyens Contrôle</t>
  </si>
  <si>
    <t xml:space="preserve"> faibles Contrôle</t>
  </si>
  <si>
    <t>élevé  IMPROVE</t>
  </si>
  <si>
    <t xml:space="preserve"> élevé Contrôle</t>
  </si>
  <si>
    <t>N élevé</t>
  </si>
  <si>
    <t>N moyens</t>
  </si>
  <si>
    <t>N faibles</t>
  </si>
  <si>
    <t>faibles/ contrôle</t>
  </si>
  <si>
    <t>moyens/ contrôle</t>
  </si>
  <si>
    <t>élevé/ contrôle</t>
  </si>
  <si>
    <t>moyen/ contrôle</t>
  </si>
  <si>
    <t>ES moyenne 2 tests</t>
  </si>
  <si>
    <t>Remarque : les résultats sont donnés pour 6 groupes (intervention/contrôle et low/middle/high) mais le nombre d'élèves de chaque groupe n'est pas connu, la moyenne globale et l'écart-type pour les prétests n'ont pas pu être calculés  (ils sont donnés dans le texte de l'article pour les scores posttests uniquement).</t>
  </si>
  <si>
    <t>0,21   (p&lt;0,03)</t>
  </si>
  <si>
    <t>Bilan</t>
  </si>
  <si>
    <t>Auteur principal (année)</t>
  </si>
  <si>
    <t>Plusieurs enseignants, durée = 1 année scolaire.
Pédagogie de la maitrise également étudiée.
588 élèves de 3ème. Seuls 423 élèves de l'échantillon concourent au calcul des ES</t>
  </si>
  <si>
    <t>1 seul enseignant ; 9 semaine STAD + 9 semaine traditionnel (donc &lt; 12 semaines).
80 élèves de seconde.</t>
  </si>
  <si>
    <t>Nombre enseignant inconnu; durée = 1 année scolaire.
50 élèves du  5ème.</t>
  </si>
  <si>
    <t>6 enseignants ; durée = 1 année scolaire.
Classe contrôle : travail en groupe de façon habituelle en Israel. Insiste beaucoup sur la métacognition.
182 élèves de  6ème.</t>
  </si>
  <si>
    <t xml:space="preserve">92 élèves de la 3ème à la terminale souffrant de troubles d'apprentissages répartis dans 10 classes. </t>
  </si>
  <si>
    <t xml:space="preserve">Plusieurs enseignants, durée = 1 semestre.
3 composantes principales : processus métacognitif et acquisition de stratégie facilité; groupe de 4 élèves de niveaux différents ; donner des retours pour corriger/enrichir 
3 niveaux d'élèves identifiés (faibles, moyens, forts). Les élèves de groupe contrôles sont dans des classes de niveau. 
247 élèves de  5ème. </t>
  </si>
  <si>
    <t>Plusieurs enseignants, durée = 1 année scolaire. 3 niveaux d'élèves identifiés (faibles, moyens, forts). Les élèves de groupe contrôles sont dans des classes de niveau.
256 élèves de  5ème.</t>
  </si>
  <si>
    <t>0,25 (moyenne de0,26 ; 0,24 et 0,25)</t>
  </si>
  <si>
    <t>Les études de la sous-catégorie Apprentissage collaboratif (C1)</t>
  </si>
  <si>
    <t>Tailles d'effet des 7 études primaires de la sous catégorie C1</t>
  </si>
  <si>
    <t>Pour toutes les études c'est la formule (2) qui a été utilisée, sauf pour l'étude de KRAMARSKI (2001) où c'est la formule (1) qui a été employée (voir formulaire).</t>
  </si>
  <si>
    <t>Slavin, 1984</t>
  </si>
  <si>
    <t>Nichols, 1996</t>
  </si>
  <si>
    <t>Reid, 1992</t>
  </si>
  <si>
    <t>Kramarski, 2001</t>
  </si>
  <si>
    <t>Mevarech, 1997a</t>
  </si>
  <si>
    <t>Mevarech, 1997b</t>
  </si>
  <si>
    <t>L'étude de CALHOON n'a pas été analysée car les élèves n'étaient pas représentatifs de la population générale (92 élèves présentant des troubles de l'apprentissage répartis dans 10 classes, voir bilan)</t>
  </si>
  <si>
    <t>Barbato,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</si>
</sst>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4" fillId="0" borderId="0" xfId="1"/>
    <xf numFmtId="0" fontId="0" fillId="2" borderId="1" xfId="0" applyFill="1" applyBorder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79B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CCF9-50B0-442B-AE5C-2D03393E8F47}">
  <dimension ref="A1:A13"/>
  <sheetViews>
    <sheetView workbookViewId="0">
      <selection activeCell="D14" sqref="D14"/>
    </sheetView>
  </sheetViews>
  <sheetFormatPr baseColWidth="10" defaultRowHeight="15" x14ac:dyDescent="0.25"/>
  <sheetData>
    <row r="1" spans="1:1" ht="15.75" x14ac:dyDescent="0.25">
      <c r="A1" s="49" t="s">
        <v>131</v>
      </c>
    </row>
    <row r="3" spans="1:1" x14ac:dyDescent="0.25">
      <c r="A3" t="s">
        <v>132</v>
      </c>
    </row>
    <row r="4" spans="1:1" x14ac:dyDescent="0.25">
      <c r="A4" t="s">
        <v>139</v>
      </c>
    </row>
    <row r="5" spans="1:1" x14ac:dyDescent="0.25">
      <c r="A5" s="47"/>
    </row>
    <row r="6" spans="1:1" x14ac:dyDescent="0.25">
      <c r="A6" s="47" t="s">
        <v>133</v>
      </c>
    </row>
    <row r="7" spans="1:1" x14ac:dyDescent="0.25">
      <c r="A7" s="47" t="s">
        <v>134</v>
      </c>
    </row>
    <row r="8" spans="1:1" x14ac:dyDescent="0.25">
      <c r="A8" s="47" t="s">
        <v>140</v>
      </c>
    </row>
    <row r="9" spans="1:1" x14ac:dyDescent="0.25">
      <c r="A9" s="47" t="s">
        <v>135</v>
      </c>
    </row>
    <row r="10" spans="1:1" x14ac:dyDescent="0.25">
      <c r="A10" s="47" t="s">
        <v>136</v>
      </c>
    </row>
    <row r="11" spans="1:1" x14ac:dyDescent="0.25">
      <c r="A11" s="47" t="s">
        <v>137</v>
      </c>
    </row>
    <row r="12" spans="1:1" x14ac:dyDescent="0.25">
      <c r="A12" s="47" t="s">
        <v>138</v>
      </c>
    </row>
    <row r="13" spans="1:1" x14ac:dyDescent="0.25">
      <c r="A13" s="47" t="s">
        <v>120</v>
      </c>
    </row>
  </sheetData>
  <phoneticPr fontId="3" type="noConversion"/>
  <hyperlinks>
    <hyperlink ref="A13" location="Bilan!A1" display="Bilan" xr:uid="{B70C5CF2-2ADE-47C3-9B24-C27963C6EC76}"/>
    <hyperlink ref="A6" location="Sommaire!A1" display="Slavin, 1984" xr:uid="{95332E42-CE4F-4BDA-AD1D-A92CD9B06B42}"/>
    <hyperlink ref="A12" location="'Mevarech, 1997b'!A1" display="Mevarech, 1997b" xr:uid="{8E6C16F4-BBEA-4357-AA65-E487D4F7904B}"/>
    <hyperlink ref="A11" location="'Mevarech, 1997a'!A1" display="Mevarech, 1997a" xr:uid="{2AADBA7D-3919-477C-99EF-01E0735A1FEE}"/>
    <hyperlink ref="A10" location="'Kramarski, 2001'!A1" display="Kramarski, 2001" xr:uid="{8C7CE2C9-8E29-4E3A-9F69-544BBA01F02C}"/>
    <hyperlink ref="A9" location="'Reid, 1992'!A1" display="Reid, 1992" xr:uid="{063D15D9-7B3E-490F-804E-0605E4C16D9E}"/>
    <hyperlink ref="A8" location="'Barbato, 2000'!A1" display="Barbato, 2000" xr:uid="{3F64ADFC-DB89-4BA0-B416-39D51E0F35A0}"/>
    <hyperlink ref="A7" location="'Nichols, 1996'!A1" display="Nichols, 1996" xr:uid="{C6D3E1B4-C510-4A4C-BFAB-CD5EB61694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C35B-895C-492D-B064-8AF2F03330C4}">
  <dimension ref="A1:M30"/>
  <sheetViews>
    <sheetView zoomScale="70" zoomScaleNormal="70" workbookViewId="0">
      <selection activeCell="N20" sqref="N20"/>
    </sheetView>
  </sheetViews>
  <sheetFormatPr baseColWidth="10" defaultRowHeight="15" x14ac:dyDescent="0.25"/>
  <cols>
    <col min="1" max="1" width="19.7109375" customWidth="1"/>
    <col min="2" max="2" width="13.85546875" customWidth="1"/>
    <col min="3" max="3" width="16.28515625" customWidth="1"/>
    <col min="4" max="4" width="2.7109375" customWidth="1"/>
    <col min="5" max="5" width="14.28515625" customWidth="1"/>
    <col min="6" max="6" width="14.140625" customWidth="1"/>
    <col min="7" max="7" width="2.7109375" style="3" customWidth="1"/>
    <col min="8" max="8" width="6.42578125" customWidth="1"/>
    <col min="9" max="9" width="28.5703125" customWidth="1"/>
    <col min="10" max="10" width="27.85546875" customWidth="1"/>
    <col min="11" max="11" width="1.85546875" customWidth="1"/>
    <col min="12" max="12" width="16.140625" customWidth="1"/>
    <col min="13" max="13" width="15" customWidth="1"/>
  </cols>
  <sheetData>
    <row r="1" spans="1:13" x14ac:dyDescent="0.25">
      <c r="A1" t="s">
        <v>58</v>
      </c>
      <c r="C1" s="20" t="s">
        <v>95</v>
      </c>
    </row>
    <row r="3" spans="1:13" s="1" customFormat="1" ht="30.75" customHeight="1" x14ac:dyDescent="0.25">
      <c r="B3" s="54" t="s">
        <v>67</v>
      </c>
      <c r="C3" s="55"/>
      <c r="E3" s="54" t="s">
        <v>68</v>
      </c>
      <c r="F3" s="55"/>
      <c r="G3" s="15"/>
      <c r="I3" s="54" t="s">
        <v>69</v>
      </c>
      <c r="J3" s="55"/>
      <c r="L3" s="54" t="s">
        <v>70</v>
      </c>
      <c r="M3" s="55"/>
    </row>
    <row r="4" spans="1:13" s="17" customFormat="1" x14ac:dyDescent="0.25">
      <c r="A4" s="8"/>
      <c r="B4" s="8" t="s">
        <v>14</v>
      </c>
      <c r="C4" s="8" t="s">
        <v>15</v>
      </c>
      <c r="E4" s="8" t="s">
        <v>14</v>
      </c>
      <c r="F4" s="43" t="s">
        <v>15</v>
      </c>
      <c r="G4" s="32"/>
      <c r="I4" s="8" t="s">
        <v>14</v>
      </c>
      <c r="J4" s="8" t="s">
        <v>15</v>
      </c>
      <c r="L4" s="8" t="s">
        <v>14</v>
      </c>
      <c r="M4" s="8" t="s">
        <v>15</v>
      </c>
    </row>
    <row r="5" spans="1:13" s="17" customFormat="1" x14ac:dyDescent="0.25">
      <c r="A5" s="18" t="s">
        <v>8</v>
      </c>
      <c r="B5" s="58">
        <v>125</v>
      </c>
      <c r="C5" s="58"/>
      <c r="E5" s="58">
        <v>138</v>
      </c>
      <c r="F5" s="58"/>
      <c r="G5" s="32"/>
      <c r="I5" s="58">
        <v>165</v>
      </c>
      <c r="J5" s="58"/>
      <c r="L5" s="58">
        <v>160</v>
      </c>
      <c r="M5" s="58"/>
    </row>
    <row r="6" spans="1:13" s="17" customFormat="1" x14ac:dyDescent="0.25">
      <c r="A6" s="18" t="s">
        <v>12</v>
      </c>
      <c r="B6" s="8">
        <v>14.28</v>
      </c>
      <c r="C6" s="8">
        <v>17.11</v>
      </c>
      <c r="E6" s="8">
        <v>14.9</v>
      </c>
      <c r="F6" s="43">
        <v>17.54</v>
      </c>
      <c r="G6" s="32"/>
      <c r="I6" s="8">
        <v>14.5</v>
      </c>
      <c r="J6" s="8">
        <v>16.190000000000001</v>
      </c>
      <c r="L6" s="8">
        <v>14.49</v>
      </c>
      <c r="M6" s="8">
        <v>16.100000000000001</v>
      </c>
    </row>
    <row r="7" spans="1:13" s="17" customFormat="1" x14ac:dyDescent="0.25">
      <c r="A7" s="18" t="s">
        <v>13</v>
      </c>
      <c r="B7" s="8">
        <v>4.74</v>
      </c>
      <c r="C7" s="8">
        <v>5.2</v>
      </c>
      <c r="E7" s="8">
        <v>6.12</v>
      </c>
      <c r="F7" s="43">
        <v>6.31</v>
      </c>
      <c r="G7" s="32"/>
      <c r="I7" s="8">
        <v>5.57</v>
      </c>
      <c r="J7" s="8">
        <v>5.83</v>
      </c>
      <c r="L7" s="8">
        <v>4.68</v>
      </c>
      <c r="M7" s="8">
        <v>5.32</v>
      </c>
    </row>
    <row r="9" spans="1:13" s="1" customFormat="1" ht="31.5" customHeight="1" x14ac:dyDescent="0.25">
      <c r="G9" s="7"/>
      <c r="I9" s="54" t="s">
        <v>65</v>
      </c>
      <c r="J9" s="55"/>
      <c r="K9" s="17"/>
      <c r="L9" s="54" t="s">
        <v>66</v>
      </c>
      <c r="M9" s="55"/>
    </row>
    <row r="10" spans="1:13" x14ac:dyDescent="0.25">
      <c r="I10" s="33" t="s">
        <v>14</v>
      </c>
      <c r="J10" s="33" t="s">
        <v>15</v>
      </c>
      <c r="K10" s="17"/>
      <c r="L10" s="33" t="s">
        <v>14</v>
      </c>
      <c r="M10" s="33" t="s">
        <v>15</v>
      </c>
    </row>
    <row r="11" spans="1:13" x14ac:dyDescent="0.25">
      <c r="A11" s="18" t="s">
        <v>8</v>
      </c>
      <c r="I11" s="58">
        <f>I5+L5</f>
        <v>325</v>
      </c>
      <c r="J11" s="58"/>
      <c r="K11" s="17"/>
      <c r="L11" s="58">
        <f>I5+L5</f>
        <v>325</v>
      </c>
      <c r="M11" s="58"/>
    </row>
    <row r="12" spans="1:13" x14ac:dyDescent="0.25">
      <c r="A12" s="18" t="s">
        <v>12</v>
      </c>
      <c r="I12" s="33">
        <f>AVERAGE(B6,E6)</f>
        <v>14.59</v>
      </c>
      <c r="J12" s="33">
        <f>AVERAGE(C6,F6)</f>
        <v>17.324999999999999</v>
      </c>
      <c r="K12" s="17"/>
      <c r="L12" s="33">
        <f>AVERAGE(I6,L6)</f>
        <v>14.495000000000001</v>
      </c>
      <c r="M12" s="33">
        <f>AVERAGE(J6,M6)</f>
        <v>16.145000000000003</v>
      </c>
    </row>
    <row r="13" spans="1:13" x14ac:dyDescent="0.25">
      <c r="A13" s="18" t="s">
        <v>13</v>
      </c>
      <c r="I13" s="33">
        <f>AVERAGE(B7,E7)</f>
        <v>5.43</v>
      </c>
      <c r="J13" s="33">
        <f>AVERAGE(C7,F7)</f>
        <v>5.7549999999999999</v>
      </c>
      <c r="K13" s="17"/>
      <c r="L13" s="33">
        <f>AVERAGE(I7,L7)</f>
        <v>5.125</v>
      </c>
      <c r="M13" s="33">
        <f>AVERAGE(J7,M7)</f>
        <v>5.5750000000000002</v>
      </c>
    </row>
    <row r="14" spans="1:13" x14ac:dyDescent="0.25">
      <c r="I14" s="32"/>
      <c r="J14" s="32"/>
      <c r="K14" s="17"/>
      <c r="L14" s="32"/>
      <c r="M14" s="32"/>
    </row>
    <row r="15" spans="1:13" ht="30" x14ac:dyDescent="0.25">
      <c r="I15" s="9" t="s">
        <v>71</v>
      </c>
      <c r="J15" s="9" t="s">
        <v>72</v>
      </c>
      <c r="K15" s="17"/>
      <c r="L15" s="32"/>
      <c r="M15" s="32"/>
    </row>
    <row r="16" spans="1:13" x14ac:dyDescent="0.25">
      <c r="A16" s="24" t="s">
        <v>73</v>
      </c>
      <c r="I16" s="33">
        <v>17.32</v>
      </c>
      <c r="J16" s="33">
        <v>16.149999999999999</v>
      </c>
      <c r="K16" s="17"/>
      <c r="L16" s="32"/>
      <c r="M16" s="32"/>
    </row>
    <row r="17" spans="1:13" x14ac:dyDescent="0.25">
      <c r="A17" s="24" t="s">
        <v>74</v>
      </c>
      <c r="I17" s="33">
        <v>5.76</v>
      </c>
      <c r="J17" s="33">
        <v>5.58</v>
      </c>
      <c r="K17" s="17"/>
      <c r="L17" s="32"/>
      <c r="M17" s="32"/>
    </row>
    <row r="18" spans="1:13" x14ac:dyDescent="0.25">
      <c r="A18" s="33" t="s">
        <v>55</v>
      </c>
      <c r="I18" s="58">
        <f>((262*J13^2+324*M13^2)/586)</f>
        <v>31.99243865187713</v>
      </c>
      <c r="J18" s="58"/>
      <c r="K18" s="17"/>
      <c r="L18" s="32"/>
      <c r="M18" s="32"/>
    </row>
    <row r="20" spans="1:13" ht="31.5" customHeight="1" x14ac:dyDescent="0.25">
      <c r="A20" s="1"/>
      <c r="B20" s="54" t="s">
        <v>59</v>
      </c>
      <c r="C20" s="55"/>
      <c r="D20" s="1"/>
      <c r="E20" s="54" t="s">
        <v>60</v>
      </c>
      <c r="F20" s="55"/>
      <c r="G20" s="15"/>
      <c r="I20" s="54" t="s">
        <v>88</v>
      </c>
      <c r="J20" s="54"/>
    </row>
    <row r="21" spans="1:13" x14ac:dyDescent="0.25">
      <c r="A21" s="19" t="s">
        <v>9</v>
      </c>
      <c r="B21" s="56">
        <f>(B6-$L$6)/$L$7</f>
        <v>-4.4871794871795059E-2</v>
      </c>
      <c r="C21" s="57"/>
      <c r="E21" s="56">
        <f>(E6-$L$6)/$L$7</f>
        <v>8.7606837606837643E-2</v>
      </c>
      <c r="F21" s="57"/>
      <c r="G21" s="38"/>
    </row>
    <row r="22" spans="1:13" ht="15.75" customHeight="1" x14ac:dyDescent="0.25">
      <c r="A22" s="19" t="s">
        <v>4</v>
      </c>
      <c r="B22" s="56">
        <f>(C6-$M$6)/$M$7</f>
        <v>0.18984962406014999</v>
      </c>
      <c r="C22" s="57"/>
      <c r="E22" s="56">
        <f>(F6-$M$6)/$M$7</f>
        <v>0.27067669172932285</v>
      </c>
      <c r="F22" s="57"/>
      <c r="G22" s="38"/>
    </row>
    <row r="23" spans="1:13" x14ac:dyDescent="0.25">
      <c r="A23" s="21" t="s">
        <v>6</v>
      </c>
      <c r="B23" s="50">
        <f>B22-B21</f>
        <v>0.23472141893194504</v>
      </c>
      <c r="C23" s="51"/>
      <c r="D23" s="1"/>
      <c r="E23" s="50">
        <f>E22-E21</f>
        <v>0.18306985412248522</v>
      </c>
      <c r="F23" s="51"/>
      <c r="G23" s="38"/>
    </row>
    <row r="24" spans="1:13" x14ac:dyDescent="0.25">
      <c r="A24" s="19" t="s">
        <v>57</v>
      </c>
      <c r="B24" s="52"/>
      <c r="C24" s="52"/>
      <c r="E24" s="52"/>
      <c r="F24" s="52"/>
      <c r="G24" s="38"/>
    </row>
    <row r="25" spans="1:13" x14ac:dyDescent="0.25">
      <c r="A25" s="21" t="s">
        <v>61</v>
      </c>
      <c r="B25" s="50">
        <f>AVERAGE(B23,E23)</f>
        <v>0.20889563652721513</v>
      </c>
      <c r="C25" s="53"/>
      <c r="D25" s="53"/>
      <c r="E25" s="53"/>
      <c r="F25" s="51"/>
      <c r="G25" s="15"/>
      <c r="H25" s="10" t="s">
        <v>56</v>
      </c>
      <c r="I25" s="55">
        <f>(I16-J16)/I18^0.5</f>
        <v>0.20685317382931598</v>
      </c>
      <c r="J25" s="55"/>
    </row>
    <row r="27" spans="1:13" x14ac:dyDescent="0.25">
      <c r="A27" s="1" t="s">
        <v>64</v>
      </c>
      <c r="H27" s="1" t="s">
        <v>75</v>
      </c>
    </row>
    <row r="28" spans="1:13" ht="31.5" customHeight="1" x14ac:dyDescent="0.25">
      <c r="B28" s="59" t="s">
        <v>62</v>
      </c>
      <c r="C28" s="60"/>
      <c r="D28" s="1"/>
      <c r="E28" s="59" t="s">
        <v>63</v>
      </c>
      <c r="F28" s="60"/>
      <c r="G28" s="44"/>
      <c r="H28" s="3"/>
      <c r="I28" s="54" t="s">
        <v>76</v>
      </c>
      <c r="J28" s="54"/>
    </row>
    <row r="29" spans="1:13" x14ac:dyDescent="0.25">
      <c r="A29" s="24" t="s">
        <v>3</v>
      </c>
      <c r="B29" s="56">
        <v>0.24</v>
      </c>
      <c r="C29" s="57"/>
      <c r="E29" s="56">
        <v>0.18</v>
      </c>
      <c r="F29" s="57"/>
      <c r="G29" s="38"/>
      <c r="H29" s="36" t="s">
        <v>56</v>
      </c>
      <c r="I29" s="52" t="s">
        <v>119</v>
      </c>
      <c r="J29" s="52"/>
    </row>
    <row r="30" spans="1:13" x14ac:dyDescent="0.25">
      <c r="A30" s="24" t="s">
        <v>61</v>
      </c>
      <c r="B30" s="56" t="s">
        <v>119</v>
      </c>
      <c r="C30" s="57"/>
      <c r="H30" s="42"/>
      <c r="I30" s="38"/>
    </row>
  </sheetData>
  <mergeCells count="33">
    <mergeCell ref="B30:C30"/>
    <mergeCell ref="B28:C28"/>
    <mergeCell ref="E28:F28"/>
    <mergeCell ref="B29:C29"/>
    <mergeCell ref="E29:F29"/>
    <mergeCell ref="I20:J20"/>
    <mergeCell ref="I18:J18"/>
    <mergeCell ref="I28:J28"/>
    <mergeCell ref="I29:J29"/>
    <mergeCell ref="I25:J25"/>
    <mergeCell ref="I9:J9"/>
    <mergeCell ref="L9:M9"/>
    <mergeCell ref="L11:M11"/>
    <mergeCell ref="B3:C3"/>
    <mergeCell ref="E3:F3"/>
    <mergeCell ref="I3:J3"/>
    <mergeCell ref="L3:M3"/>
    <mergeCell ref="B5:C5"/>
    <mergeCell ref="E5:F5"/>
    <mergeCell ref="I5:J5"/>
    <mergeCell ref="L5:M5"/>
    <mergeCell ref="I11:J11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F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0E70-2024-424B-9143-EECC8FD0F063}">
  <dimension ref="A1:L16"/>
  <sheetViews>
    <sheetView zoomScale="110" zoomScaleNormal="110" workbookViewId="0"/>
  </sheetViews>
  <sheetFormatPr baseColWidth="10" defaultRowHeight="15" x14ac:dyDescent="0.25"/>
  <cols>
    <col min="1" max="1" width="14.42578125" customWidth="1"/>
    <col min="2" max="2" width="13.5703125" customWidth="1"/>
    <col min="3" max="3" width="13.7109375" customWidth="1"/>
    <col min="4" max="4" width="2.7109375" customWidth="1"/>
    <col min="5" max="5" width="13" customWidth="1"/>
    <col min="6" max="6" width="13.5703125" customWidth="1"/>
    <col min="7" max="7" width="2.7109375" customWidth="1"/>
    <col min="10" max="10" width="2.5703125" customWidth="1"/>
  </cols>
  <sheetData>
    <row r="1" spans="1:12" x14ac:dyDescent="0.25">
      <c r="A1" t="s">
        <v>17</v>
      </c>
      <c r="C1" s="20" t="s">
        <v>94</v>
      </c>
      <c r="E1" t="s">
        <v>7</v>
      </c>
    </row>
    <row r="3" spans="1:12" s="1" customFormat="1" ht="30" customHeight="1" x14ac:dyDescent="0.25">
      <c r="B3" s="54" t="s">
        <v>84</v>
      </c>
      <c r="C3" s="55"/>
      <c r="E3" s="54" t="s">
        <v>85</v>
      </c>
      <c r="F3" s="55"/>
      <c r="H3" s="54" t="s">
        <v>86</v>
      </c>
      <c r="I3" s="54"/>
      <c r="K3" s="55" t="s">
        <v>2</v>
      </c>
      <c r="L3" s="55"/>
    </row>
    <row r="4" spans="1:12" s="17" customFormat="1" x14ac:dyDescent="0.25">
      <c r="A4" s="8"/>
      <c r="B4" s="8" t="s">
        <v>14</v>
      </c>
      <c r="C4" s="8" t="s">
        <v>15</v>
      </c>
      <c r="E4" s="8" t="s">
        <v>14</v>
      </c>
      <c r="F4" s="8" t="s">
        <v>15</v>
      </c>
      <c r="H4" s="16" t="s">
        <v>14</v>
      </c>
      <c r="I4" s="16" t="s">
        <v>15</v>
      </c>
      <c r="K4" s="8" t="s">
        <v>14</v>
      </c>
      <c r="L4" s="8" t="s">
        <v>15</v>
      </c>
    </row>
    <row r="5" spans="1:12" s="17" customFormat="1" x14ac:dyDescent="0.25">
      <c r="A5" s="18" t="s">
        <v>8</v>
      </c>
      <c r="B5" s="61">
        <f>80/3</f>
        <v>26.666666666666668</v>
      </c>
      <c r="C5" s="61"/>
      <c r="E5" s="61">
        <f>80/3</f>
        <v>26.666666666666668</v>
      </c>
      <c r="F5" s="61"/>
      <c r="H5" s="58">
        <f>2*80/3</f>
        <v>53.333333333333336</v>
      </c>
      <c r="I5" s="58"/>
      <c r="K5" s="58">
        <f>80/3</f>
        <v>26.666666666666668</v>
      </c>
      <c r="L5" s="58"/>
    </row>
    <row r="6" spans="1:12" s="17" customFormat="1" x14ac:dyDescent="0.25">
      <c r="A6" s="18" t="s">
        <v>12</v>
      </c>
      <c r="B6" s="8">
        <v>66.959999999999994</v>
      </c>
      <c r="C6" s="8">
        <v>84.22</v>
      </c>
      <c r="E6" s="8">
        <v>62.78</v>
      </c>
      <c r="F6" s="8">
        <v>82.19</v>
      </c>
      <c r="H6" s="16">
        <f>AVERAGE(B6,E6)</f>
        <v>64.87</v>
      </c>
      <c r="I6" s="16">
        <f>AVERAGE(C6,F6)</f>
        <v>83.204999999999998</v>
      </c>
      <c r="K6" s="8">
        <v>63.81</v>
      </c>
      <c r="L6" s="8">
        <v>79.03</v>
      </c>
    </row>
    <row r="7" spans="1:12" s="17" customFormat="1" x14ac:dyDescent="0.25">
      <c r="A7" s="18" t="s">
        <v>13</v>
      </c>
      <c r="B7" s="8">
        <v>16.399999999999999</v>
      </c>
      <c r="C7" s="8">
        <v>10.58</v>
      </c>
      <c r="E7" s="8">
        <v>17.940000000000001</v>
      </c>
      <c r="F7" s="8">
        <v>10.66</v>
      </c>
      <c r="H7" s="16">
        <f>AVERAGE(B7,E7)</f>
        <v>17.170000000000002</v>
      </c>
      <c r="I7" s="16">
        <f>AVERAGE(C7,F7)</f>
        <v>10.620000000000001</v>
      </c>
      <c r="K7" s="8">
        <v>20.09</v>
      </c>
      <c r="L7" s="8">
        <v>16.48</v>
      </c>
    </row>
    <row r="9" spans="1:12" x14ac:dyDescent="0.25">
      <c r="B9" s="52" t="s">
        <v>18</v>
      </c>
      <c r="C9" s="52"/>
      <c r="E9" s="52" t="s">
        <v>19</v>
      </c>
      <c r="F9" s="52"/>
      <c r="H9" s="52" t="s">
        <v>53</v>
      </c>
      <c r="I9" s="52"/>
    </row>
    <row r="10" spans="1:12" x14ac:dyDescent="0.25">
      <c r="A10" s="19" t="s">
        <v>9</v>
      </c>
      <c r="B10" s="56">
        <f>(B6-$K$6)/$K$7</f>
        <v>0.15679442508710759</v>
      </c>
      <c r="C10" s="57"/>
      <c r="E10" s="56">
        <f>(E6-$K$6)/$K$7</f>
        <v>-5.1269288203086169E-2</v>
      </c>
      <c r="F10" s="57"/>
      <c r="H10" s="56">
        <f>(H6-$K$6)/$K$7</f>
        <v>5.2762568442011062E-2</v>
      </c>
      <c r="I10" s="57"/>
    </row>
    <row r="11" spans="1:12" x14ac:dyDescent="0.25">
      <c r="A11" s="19" t="s">
        <v>4</v>
      </c>
      <c r="B11" s="56">
        <f>(C6-$L$6)/$L$7</f>
        <v>0.31492718446601925</v>
      </c>
      <c r="C11" s="57"/>
      <c r="E11" s="56">
        <f>(F6-$L$6)/$L$7</f>
        <v>0.19174757281553376</v>
      </c>
      <c r="F11" s="57"/>
      <c r="H11" s="56">
        <f>(I6-$L$6)/$L$7</f>
        <v>0.25333737864077654</v>
      </c>
      <c r="I11" s="57"/>
    </row>
    <row r="12" spans="1:12" x14ac:dyDescent="0.25">
      <c r="A12" s="19" t="s">
        <v>6</v>
      </c>
      <c r="B12" s="62">
        <f>B11-B10</f>
        <v>0.15813275937891166</v>
      </c>
      <c r="C12" s="63"/>
      <c r="E12" s="62">
        <f>E11-E10</f>
        <v>0.24301686101861991</v>
      </c>
      <c r="F12" s="63"/>
      <c r="H12" s="56">
        <f>H11-H10</f>
        <v>0.2005748101987655</v>
      </c>
      <c r="I12" s="57"/>
    </row>
    <row r="13" spans="1:12" x14ac:dyDescent="0.25">
      <c r="A13" s="12" t="s">
        <v>87</v>
      </c>
      <c r="B13" s="55">
        <f>AVERAGE(B12,E12)</f>
        <v>0.20057481019876577</v>
      </c>
      <c r="C13" s="55"/>
      <c r="D13" s="55"/>
      <c r="E13" s="55"/>
      <c r="F13" s="55"/>
    </row>
    <row r="15" spans="1:12" x14ac:dyDescent="0.25">
      <c r="A15" s="1" t="s">
        <v>64</v>
      </c>
    </row>
    <row r="16" spans="1:12" x14ac:dyDescent="0.25">
      <c r="A16" s="24" t="s">
        <v>3</v>
      </c>
      <c r="B16" s="56" t="s">
        <v>97</v>
      </c>
      <c r="C16" s="57"/>
    </row>
  </sheetData>
  <mergeCells count="22">
    <mergeCell ref="B13:F13"/>
    <mergeCell ref="B16:C16"/>
    <mergeCell ref="H10:I10"/>
    <mergeCell ref="H11:I11"/>
    <mergeCell ref="H12:I12"/>
    <mergeCell ref="B11:C11"/>
    <mergeCell ref="E11:F11"/>
    <mergeCell ref="B12:C12"/>
    <mergeCell ref="E12:F12"/>
    <mergeCell ref="H3:I3"/>
    <mergeCell ref="H5:I5"/>
    <mergeCell ref="K3:L3"/>
    <mergeCell ref="B5:C5"/>
    <mergeCell ref="E5:F5"/>
    <mergeCell ref="K5:L5"/>
    <mergeCell ref="B3:C3"/>
    <mergeCell ref="E3:F3"/>
    <mergeCell ref="H9:I9"/>
    <mergeCell ref="B9:C9"/>
    <mergeCell ref="E9:F9"/>
    <mergeCell ref="B10:C10"/>
    <mergeCell ref="E10:F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6CC9-ABAF-4567-BB14-3A154C280465}">
  <dimension ref="A1:H18"/>
  <sheetViews>
    <sheetView workbookViewId="0">
      <selection activeCell="F19" sqref="F19"/>
    </sheetView>
  </sheetViews>
  <sheetFormatPr baseColWidth="10" defaultRowHeight="15" x14ac:dyDescent="0.25"/>
  <cols>
    <col min="1" max="1" width="14.42578125" customWidth="1"/>
    <col min="4" max="4" width="2.7109375" customWidth="1"/>
  </cols>
  <sheetData>
    <row r="1" spans="1:8" x14ac:dyDescent="0.25">
      <c r="A1" t="s">
        <v>21</v>
      </c>
      <c r="C1" s="20" t="s">
        <v>93</v>
      </c>
    </row>
    <row r="3" spans="1:8" s="1" customFormat="1" x14ac:dyDescent="0.25">
      <c r="B3" s="55" t="s">
        <v>48</v>
      </c>
      <c r="C3" s="55"/>
      <c r="E3" s="55" t="s">
        <v>2</v>
      </c>
      <c r="F3" s="55"/>
    </row>
    <row r="4" spans="1:8" s="17" customFormat="1" x14ac:dyDescent="0.25">
      <c r="A4" s="8"/>
      <c r="B4" s="8" t="s">
        <v>14</v>
      </c>
      <c r="C4" s="8" t="s">
        <v>15</v>
      </c>
      <c r="E4" s="8" t="s">
        <v>14</v>
      </c>
      <c r="F4" s="8" t="s">
        <v>15</v>
      </c>
    </row>
    <row r="5" spans="1:8" s="17" customFormat="1" x14ac:dyDescent="0.25">
      <c r="A5" s="18" t="s">
        <v>8</v>
      </c>
      <c r="B5" s="58">
        <v>107</v>
      </c>
      <c r="C5" s="58"/>
      <c r="E5" s="58">
        <v>101</v>
      </c>
      <c r="F5" s="58"/>
    </row>
    <row r="6" spans="1:8" s="17" customFormat="1" x14ac:dyDescent="0.25">
      <c r="A6" s="18" t="s">
        <v>12</v>
      </c>
      <c r="B6" s="8">
        <v>86.94</v>
      </c>
      <c r="C6" s="8">
        <v>91.47</v>
      </c>
      <c r="E6" s="8">
        <v>89.8</v>
      </c>
      <c r="F6" s="8">
        <v>83.69</v>
      </c>
    </row>
    <row r="7" spans="1:8" s="17" customFormat="1" x14ac:dyDescent="0.25">
      <c r="A7" s="18" t="s">
        <v>13</v>
      </c>
      <c r="B7" s="8">
        <v>10.85</v>
      </c>
      <c r="C7" s="8">
        <v>8.0500000000000007</v>
      </c>
      <c r="E7" s="8">
        <v>8.41</v>
      </c>
      <c r="F7" s="8">
        <v>10.37</v>
      </c>
    </row>
    <row r="9" spans="1:8" x14ac:dyDescent="0.25">
      <c r="B9" s="52" t="s">
        <v>101</v>
      </c>
      <c r="C9" s="52"/>
    </row>
    <row r="10" spans="1:8" x14ac:dyDescent="0.25">
      <c r="A10" s="19" t="s">
        <v>9</v>
      </c>
      <c r="B10" s="56">
        <f>(B6-$E$6)/$E$7</f>
        <v>-0.34007134363852548</v>
      </c>
      <c r="C10" s="57"/>
    </row>
    <row r="11" spans="1:8" x14ac:dyDescent="0.25">
      <c r="A11" s="19" t="s">
        <v>4</v>
      </c>
      <c r="B11" s="56">
        <f>(C6-$F$6)/$F$7</f>
        <v>0.75024108003857293</v>
      </c>
      <c r="C11" s="57"/>
    </row>
    <row r="12" spans="1:8" s="1" customFormat="1" x14ac:dyDescent="0.25">
      <c r="A12" s="21" t="s">
        <v>6</v>
      </c>
      <c r="B12" s="50">
        <f>B11-B10</f>
        <v>1.0903124236770985</v>
      </c>
      <c r="C12" s="51"/>
    </row>
    <row r="14" spans="1:8" x14ac:dyDescent="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x14ac:dyDescent="0.25">
      <c r="A15" s="64"/>
      <c r="B15" s="64"/>
      <c r="C15" s="64"/>
      <c r="D15" s="64"/>
      <c r="E15" s="64"/>
      <c r="F15" s="64"/>
      <c r="G15" s="64"/>
      <c r="H15" s="64"/>
    </row>
    <row r="17" spans="1:3" x14ac:dyDescent="0.25">
      <c r="A17" s="1" t="s">
        <v>64</v>
      </c>
    </row>
    <row r="18" spans="1:3" x14ac:dyDescent="0.25">
      <c r="A18" s="24" t="s">
        <v>3</v>
      </c>
      <c r="B18" s="56" t="s">
        <v>99</v>
      </c>
      <c r="C18" s="57"/>
    </row>
  </sheetData>
  <mergeCells count="10">
    <mergeCell ref="B18:C18"/>
    <mergeCell ref="B3:C3"/>
    <mergeCell ref="E3:F3"/>
    <mergeCell ref="B5:C5"/>
    <mergeCell ref="E5:F5"/>
    <mergeCell ref="A14:H15"/>
    <mergeCell ref="B11:C11"/>
    <mergeCell ref="B12:C12"/>
    <mergeCell ref="B9:C9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990B-56C4-4C64-9339-E5C9C608D884}">
  <dimension ref="A1:F15"/>
  <sheetViews>
    <sheetView tabSelected="1" workbookViewId="0">
      <selection activeCell="B18" sqref="B18"/>
    </sheetView>
  </sheetViews>
  <sheetFormatPr baseColWidth="10" defaultRowHeight="15" x14ac:dyDescent="0.25"/>
  <cols>
    <col min="1" max="1" width="14.42578125" customWidth="1"/>
    <col min="2" max="2" width="15.28515625" customWidth="1"/>
    <col min="4" max="4" width="2.7109375" customWidth="1"/>
  </cols>
  <sheetData>
    <row r="1" spans="1:6" x14ac:dyDescent="0.25">
      <c r="A1" t="s">
        <v>23</v>
      </c>
      <c r="C1" s="20" t="s">
        <v>92</v>
      </c>
    </row>
    <row r="3" spans="1:6" s="1" customFormat="1" x14ac:dyDescent="0.25">
      <c r="B3" s="55" t="s">
        <v>48</v>
      </c>
      <c r="C3" s="55"/>
      <c r="E3" s="55" t="s">
        <v>2</v>
      </c>
      <c r="F3" s="55"/>
    </row>
    <row r="4" spans="1:6" s="17" customFormat="1" x14ac:dyDescent="0.25">
      <c r="A4" s="8"/>
      <c r="B4" s="8" t="s">
        <v>14</v>
      </c>
      <c r="C4" s="8" t="s">
        <v>15</v>
      </c>
      <c r="E4" s="8" t="s">
        <v>14</v>
      </c>
      <c r="F4" s="8" t="s">
        <v>15</v>
      </c>
    </row>
    <row r="5" spans="1:6" s="17" customFormat="1" x14ac:dyDescent="0.25">
      <c r="A5" s="18" t="s">
        <v>8</v>
      </c>
      <c r="B5" s="58">
        <v>25</v>
      </c>
      <c r="C5" s="58"/>
      <c r="E5" s="58">
        <v>25</v>
      </c>
      <c r="F5" s="58"/>
    </row>
    <row r="6" spans="1:6" s="17" customFormat="1" x14ac:dyDescent="0.25">
      <c r="A6" s="18" t="s">
        <v>12</v>
      </c>
      <c r="B6" s="8">
        <v>5.59</v>
      </c>
      <c r="C6" s="8">
        <v>6.8959999999999999</v>
      </c>
      <c r="E6" s="8">
        <v>5.4240000000000004</v>
      </c>
      <c r="F6" s="8">
        <v>6.2359999999999998</v>
      </c>
    </row>
    <row r="7" spans="1:6" s="17" customFormat="1" x14ac:dyDescent="0.25">
      <c r="A7" s="18" t="s">
        <v>13</v>
      </c>
      <c r="B7" s="8">
        <v>0.92</v>
      </c>
      <c r="C7" s="8">
        <v>0.84</v>
      </c>
      <c r="E7" s="8">
        <v>0.81</v>
      </c>
      <c r="F7" s="8">
        <v>1.1399999999999999</v>
      </c>
    </row>
    <row r="9" spans="1:6" x14ac:dyDescent="0.25">
      <c r="B9" s="55" t="s">
        <v>98</v>
      </c>
      <c r="C9" s="55"/>
    </row>
    <row r="10" spans="1:6" x14ac:dyDescent="0.25">
      <c r="A10" s="19" t="s">
        <v>9</v>
      </c>
      <c r="B10" s="56">
        <f>(B6-$E$6)/$E$7</f>
        <v>0.20493827160493761</v>
      </c>
      <c r="C10" s="57"/>
    </row>
    <row r="11" spans="1:6" x14ac:dyDescent="0.25">
      <c r="A11" s="19" t="s">
        <v>4</v>
      </c>
      <c r="B11" s="56">
        <f>(C6-$F$6)/$F$7</f>
        <v>0.57894736842105277</v>
      </c>
      <c r="C11" s="57"/>
    </row>
    <row r="12" spans="1:6" x14ac:dyDescent="0.25">
      <c r="A12" s="21" t="s">
        <v>6</v>
      </c>
      <c r="B12" s="50">
        <f>B11-B10</f>
        <v>0.37400909681611516</v>
      </c>
      <c r="C12" s="51"/>
    </row>
    <row r="14" spans="1:6" x14ac:dyDescent="0.25">
      <c r="A14" s="1" t="s">
        <v>64</v>
      </c>
    </row>
    <row r="15" spans="1:6" x14ac:dyDescent="0.25">
      <c r="A15" s="24" t="s">
        <v>3</v>
      </c>
      <c r="B15" s="56" t="s">
        <v>100</v>
      </c>
      <c r="C15" s="57"/>
    </row>
  </sheetData>
  <mergeCells count="9">
    <mergeCell ref="B15:C15"/>
    <mergeCell ref="B3:C3"/>
    <mergeCell ref="E3:F3"/>
    <mergeCell ref="B5:C5"/>
    <mergeCell ref="E5:F5"/>
    <mergeCell ref="B11:C11"/>
    <mergeCell ref="B12:C12"/>
    <mergeCell ref="B9:C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07BE-10BF-4966-97D8-D6DC4A42D14C}">
  <dimension ref="A1:L14"/>
  <sheetViews>
    <sheetView zoomScale="90" zoomScaleNormal="90" workbookViewId="0">
      <selection activeCell="I15" sqref="I15"/>
    </sheetView>
  </sheetViews>
  <sheetFormatPr baseColWidth="10" defaultRowHeight="15" x14ac:dyDescent="0.25"/>
  <cols>
    <col min="1" max="1" width="11.85546875" customWidth="1"/>
    <col min="2" max="2" width="13.140625" customWidth="1"/>
    <col min="4" max="4" width="2.7109375" customWidth="1"/>
    <col min="7" max="7" width="2.7109375" customWidth="1"/>
    <col min="10" max="10" width="3" customWidth="1"/>
  </cols>
  <sheetData>
    <row r="1" spans="1:12" x14ac:dyDescent="0.25">
      <c r="A1" t="s">
        <v>89</v>
      </c>
      <c r="C1" s="34" t="s">
        <v>96</v>
      </c>
      <c r="E1" s="25" t="s">
        <v>24</v>
      </c>
      <c r="F1" s="27"/>
      <c r="G1" s="27"/>
      <c r="H1" s="27"/>
      <c r="I1" s="27"/>
      <c r="J1" s="26"/>
    </row>
    <row r="3" spans="1:12" s="1" customFormat="1" ht="27.75" customHeight="1" x14ac:dyDescent="0.25">
      <c r="B3" s="54" t="s">
        <v>77</v>
      </c>
      <c r="C3" s="55"/>
      <c r="E3" s="54" t="s">
        <v>78</v>
      </c>
      <c r="F3" s="55"/>
      <c r="H3" s="54" t="s">
        <v>102</v>
      </c>
      <c r="I3" s="55"/>
      <c r="K3" s="54" t="s">
        <v>79</v>
      </c>
      <c r="L3" s="55"/>
    </row>
    <row r="4" spans="1:12" s="17" customFormat="1" x14ac:dyDescent="0.25">
      <c r="A4" s="8"/>
      <c r="B4" s="8" t="s">
        <v>14</v>
      </c>
      <c r="C4" s="8" t="s">
        <v>15</v>
      </c>
      <c r="E4" s="8" t="s">
        <v>14</v>
      </c>
      <c r="F4" s="8" t="s">
        <v>15</v>
      </c>
      <c r="H4" s="39" t="s">
        <v>14</v>
      </c>
      <c r="I4" s="39" t="s">
        <v>15</v>
      </c>
      <c r="K4" s="8" t="s">
        <v>14</v>
      </c>
      <c r="L4" s="8" t="s">
        <v>15</v>
      </c>
    </row>
    <row r="5" spans="1:12" s="17" customFormat="1" x14ac:dyDescent="0.25">
      <c r="A5" s="18" t="s">
        <v>8</v>
      </c>
      <c r="B5" s="58">
        <v>60</v>
      </c>
      <c r="C5" s="58"/>
      <c r="E5" s="58">
        <v>60</v>
      </c>
      <c r="F5" s="58"/>
      <c r="H5" s="58">
        <f>E5+B5</f>
        <v>120</v>
      </c>
      <c r="I5" s="58"/>
      <c r="K5" s="58">
        <v>62</v>
      </c>
      <c r="L5" s="58"/>
    </row>
    <row r="6" spans="1:12" s="17" customFormat="1" x14ac:dyDescent="0.25">
      <c r="A6" s="18" t="s">
        <v>12</v>
      </c>
      <c r="B6" s="8">
        <v>72.83</v>
      </c>
      <c r="C6" s="8">
        <v>68.25</v>
      </c>
      <c r="E6" s="8">
        <v>69.73</v>
      </c>
      <c r="F6" s="8">
        <v>63.01</v>
      </c>
      <c r="H6" s="39">
        <f>AVERAGE(B6,E6)</f>
        <v>71.28</v>
      </c>
      <c r="I6" s="39">
        <f>AVERAGE(C6,F6)</f>
        <v>65.63</v>
      </c>
      <c r="K6" s="8">
        <v>73.03</v>
      </c>
      <c r="L6" s="8">
        <v>50.43</v>
      </c>
    </row>
    <row r="7" spans="1:12" s="17" customFormat="1" x14ac:dyDescent="0.25">
      <c r="A7" s="18" t="s">
        <v>13</v>
      </c>
      <c r="B7" s="8">
        <v>15.6</v>
      </c>
      <c r="C7" s="8">
        <v>11.1</v>
      </c>
      <c r="E7" s="8">
        <v>15.91</v>
      </c>
      <c r="F7" s="8">
        <v>14.27</v>
      </c>
      <c r="H7" s="39">
        <f>AVERAGE(B7,E7)</f>
        <v>15.754999999999999</v>
      </c>
      <c r="I7" s="39">
        <f>AVERAGE(C7,F7)</f>
        <v>12.684999999999999</v>
      </c>
      <c r="K7" s="8">
        <v>19.899999999999999</v>
      </c>
      <c r="L7" s="8">
        <v>19.23</v>
      </c>
    </row>
    <row r="9" spans="1:12" ht="30" customHeight="1" x14ac:dyDescent="0.25">
      <c r="B9" s="65" t="s">
        <v>80</v>
      </c>
      <c r="C9" s="52"/>
      <c r="E9" s="65" t="s">
        <v>81</v>
      </c>
      <c r="F9" s="52"/>
      <c r="H9" s="65" t="s">
        <v>103</v>
      </c>
      <c r="I9" s="52"/>
    </row>
    <row r="10" spans="1:12" x14ac:dyDescent="0.25">
      <c r="A10" s="19" t="s">
        <v>4</v>
      </c>
      <c r="B10" s="62">
        <f>(C6-$L$6)/$L$7</f>
        <v>0.92667706708268327</v>
      </c>
      <c r="C10" s="63"/>
      <c r="E10" s="62">
        <f>(F6-$L$6)/$L$7</f>
        <v>0.65418616744669777</v>
      </c>
      <c r="F10" s="63"/>
      <c r="H10" s="55">
        <f>(I6-$L$6)/$L$7</f>
        <v>0.79043161726469036</v>
      </c>
      <c r="I10" s="55"/>
    </row>
    <row r="11" spans="1:12" x14ac:dyDescent="0.25">
      <c r="A11" s="12" t="s">
        <v>87</v>
      </c>
      <c r="B11" s="55">
        <f>AVERAGE(B10,E10)</f>
        <v>0.79043161726469058</v>
      </c>
      <c r="C11" s="55"/>
      <c r="D11" s="55"/>
      <c r="E11" s="55"/>
      <c r="F11" s="55"/>
    </row>
    <row r="13" spans="1:12" x14ac:dyDescent="0.25">
      <c r="A13" s="1" t="s">
        <v>64</v>
      </c>
    </row>
    <row r="14" spans="1:12" x14ac:dyDescent="0.25">
      <c r="A14" s="24" t="s">
        <v>3</v>
      </c>
      <c r="B14" s="35">
        <v>0.79</v>
      </c>
    </row>
  </sheetData>
  <mergeCells count="15">
    <mergeCell ref="B11:F11"/>
    <mergeCell ref="B3:C3"/>
    <mergeCell ref="E3:F3"/>
    <mergeCell ref="K3:L3"/>
    <mergeCell ref="B5:C5"/>
    <mergeCell ref="E5:F5"/>
    <mergeCell ref="K5:L5"/>
    <mergeCell ref="H5:I5"/>
    <mergeCell ref="H3:I3"/>
    <mergeCell ref="H9:I9"/>
    <mergeCell ref="H10:I10"/>
    <mergeCell ref="B9:C9"/>
    <mergeCell ref="E9:F9"/>
    <mergeCell ref="B10:C10"/>
    <mergeCell ref="E10:F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A78A-EDE7-4A84-9920-D567B3606DC5}">
  <dimension ref="A1:R38"/>
  <sheetViews>
    <sheetView zoomScale="70" zoomScaleNormal="70" workbookViewId="0">
      <selection activeCell="T30" sqref="T30"/>
    </sheetView>
  </sheetViews>
  <sheetFormatPr baseColWidth="10" defaultRowHeight="15" x14ac:dyDescent="0.25"/>
  <cols>
    <col min="1" max="1" width="16.28515625" customWidth="1"/>
    <col min="2" max="2" width="16.85546875" customWidth="1"/>
    <col min="3" max="3" width="16.140625" customWidth="1"/>
    <col min="4" max="4" width="2.7109375" customWidth="1"/>
    <col min="5" max="5" width="8.5703125" customWidth="1"/>
    <col min="6" max="6" width="15.5703125" customWidth="1"/>
    <col min="7" max="7" width="1" customWidth="1"/>
    <col min="8" max="8" width="10.5703125" customWidth="1"/>
    <col min="9" max="9" width="9.42578125" customWidth="1"/>
    <col min="10" max="10" width="1.140625" customWidth="1"/>
    <col min="11" max="11" width="10.28515625" customWidth="1"/>
    <col min="12" max="12" width="8.85546875" customWidth="1"/>
    <col min="13" max="13" width="1.7109375" customWidth="1"/>
    <col min="14" max="14" width="9" customWidth="1"/>
    <col min="15" max="15" width="10.42578125" customWidth="1"/>
    <col min="16" max="16" width="1.42578125" customWidth="1"/>
    <col min="17" max="18" width="9.42578125" customWidth="1"/>
    <col min="19" max="19" width="2" customWidth="1"/>
  </cols>
  <sheetData>
    <row r="1" spans="1:18" x14ac:dyDescent="0.25">
      <c r="A1" t="s">
        <v>83</v>
      </c>
      <c r="C1" s="20" t="s">
        <v>91</v>
      </c>
      <c r="F1" s="7"/>
      <c r="H1" s="24" t="s">
        <v>35</v>
      </c>
      <c r="I1" s="11">
        <v>99</v>
      </c>
      <c r="K1" s="24" t="s">
        <v>36</v>
      </c>
      <c r="L1" s="11">
        <v>148</v>
      </c>
    </row>
    <row r="2" spans="1:18" x14ac:dyDescent="0.25">
      <c r="C2" s="22"/>
      <c r="H2" s="3"/>
      <c r="I2" s="23"/>
      <c r="K2" s="3"/>
      <c r="L2" s="23"/>
    </row>
    <row r="3" spans="1:18" x14ac:dyDescent="0.25">
      <c r="C3" s="22"/>
      <c r="H3" s="24" t="s">
        <v>112</v>
      </c>
      <c r="I3" s="11">
        <v>67</v>
      </c>
      <c r="K3" s="24" t="s">
        <v>111</v>
      </c>
      <c r="L3" s="11">
        <v>71</v>
      </c>
      <c r="N3" s="24" t="s">
        <v>110</v>
      </c>
      <c r="O3" s="11">
        <v>109</v>
      </c>
    </row>
    <row r="4" spans="1:18" x14ac:dyDescent="0.25">
      <c r="B4" s="55" t="s">
        <v>82</v>
      </c>
      <c r="C4" s="55"/>
    </row>
    <row r="5" spans="1:18" s="1" customFormat="1" x14ac:dyDescent="0.25">
      <c r="B5" s="55" t="s">
        <v>104</v>
      </c>
      <c r="C5" s="55"/>
      <c r="E5" s="55" t="s">
        <v>105</v>
      </c>
      <c r="F5" s="55"/>
      <c r="H5" s="55" t="s">
        <v>108</v>
      </c>
      <c r="I5" s="55"/>
      <c r="K5" s="55" t="s">
        <v>107</v>
      </c>
      <c r="L5" s="55"/>
      <c r="N5" s="55" t="s">
        <v>106</v>
      </c>
      <c r="O5" s="55"/>
      <c r="Q5" s="55" t="s">
        <v>109</v>
      </c>
      <c r="R5" s="55"/>
    </row>
    <row r="6" spans="1:18" s="17" customFormat="1" x14ac:dyDescent="0.25">
      <c r="A6" s="8"/>
      <c r="B6" s="8" t="s">
        <v>14</v>
      </c>
      <c r="C6" s="8" t="s">
        <v>15</v>
      </c>
      <c r="E6" s="8" t="s">
        <v>14</v>
      </c>
      <c r="F6" s="8" t="s">
        <v>15</v>
      </c>
      <c r="H6" s="8" t="s">
        <v>14</v>
      </c>
      <c r="I6" s="8" t="s">
        <v>15</v>
      </c>
      <c r="K6" s="8" t="s">
        <v>14</v>
      </c>
      <c r="L6" s="8" t="s">
        <v>15</v>
      </c>
      <c r="N6" s="8" t="s">
        <v>14</v>
      </c>
      <c r="O6" s="8" t="s">
        <v>15</v>
      </c>
      <c r="Q6" s="8" t="s">
        <v>14</v>
      </c>
      <c r="R6" s="8" t="s">
        <v>15</v>
      </c>
    </row>
    <row r="7" spans="1:18" s="17" customFormat="1" x14ac:dyDescent="0.25">
      <c r="A7" s="18" t="s">
        <v>8</v>
      </c>
      <c r="B7" s="58"/>
      <c r="C7" s="58"/>
      <c r="E7" s="58"/>
      <c r="F7" s="58"/>
      <c r="H7" s="58"/>
      <c r="I7" s="58"/>
      <c r="K7" s="58"/>
      <c r="L7" s="58"/>
      <c r="N7" s="58"/>
      <c r="O7" s="58"/>
      <c r="Q7" s="58"/>
      <c r="R7" s="58"/>
    </row>
    <row r="8" spans="1:18" s="17" customFormat="1" x14ac:dyDescent="0.25">
      <c r="A8" s="18" t="s">
        <v>12</v>
      </c>
      <c r="B8" s="8">
        <v>37.76</v>
      </c>
      <c r="C8" s="8">
        <v>48.28</v>
      </c>
      <c r="E8" s="8">
        <v>66.459999999999994</v>
      </c>
      <c r="F8" s="8">
        <v>79.52</v>
      </c>
      <c r="H8" s="8">
        <v>86.33</v>
      </c>
      <c r="I8" s="8">
        <v>88.2</v>
      </c>
      <c r="K8" s="8">
        <v>40.200000000000003</v>
      </c>
      <c r="L8" s="8">
        <v>45.97</v>
      </c>
      <c r="N8" s="8">
        <v>66.89</v>
      </c>
      <c r="O8" s="8">
        <v>67.239999999999995</v>
      </c>
      <c r="Q8" s="8">
        <v>86.85</v>
      </c>
      <c r="R8" s="8">
        <v>82.27</v>
      </c>
    </row>
    <row r="9" spans="1:18" s="17" customFormat="1" x14ac:dyDescent="0.25">
      <c r="A9" s="18" t="s">
        <v>13</v>
      </c>
      <c r="B9" s="8">
        <v>8.17</v>
      </c>
      <c r="C9" s="8">
        <v>16.309999999999999</v>
      </c>
      <c r="E9" s="8">
        <v>6.63</v>
      </c>
      <c r="F9" s="8">
        <v>10.06</v>
      </c>
      <c r="H9" s="8">
        <v>6.48</v>
      </c>
      <c r="I9" s="8">
        <v>8.5500000000000007</v>
      </c>
      <c r="K9" s="8">
        <v>9.8699999999999992</v>
      </c>
      <c r="L9" s="8">
        <v>21.03</v>
      </c>
      <c r="N9" s="8">
        <v>7.93</v>
      </c>
      <c r="O9" s="8">
        <v>18.97</v>
      </c>
      <c r="Q9" s="8">
        <v>5.42</v>
      </c>
      <c r="R9" s="8">
        <v>13.05</v>
      </c>
    </row>
    <row r="11" spans="1:18" x14ac:dyDescent="0.25">
      <c r="B11" s="52" t="s">
        <v>113</v>
      </c>
      <c r="C11" s="52"/>
      <c r="E11" s="52" t="s">
        <v>114</v>
      </c>
      <c r="F11" s="52"/>
      <c r="H11" s="52" t="s">
        <v>115</v>
      </c>
      <c r="I11" s="52"/>
    </row>
    <row r="12" spans="1:18" x14ac:dyDescent="0.25">
      <c r="A12" s="19" t="s">
        <v>9</v>
      </c>
      <c r="B12" s="56">
        <f>(B8-K8)/K9</f>
        <v>-0.24721377912867326</v>
      </c>
      <c r="C12" s="57"/>
      <c r="E12" s="56">
        <f>(E8-N8)/N9</f>
        <v>-5.4224464060530497E-2</v>
      </c>
      <c r="F12" s="57"/>
      <c r="H12" s="56">
        <f>(H8-Q8)/Q9</f>
        <v>-9.5940959409593365E-2</v>
      </c>
      <c r="I12" s="57"/>
    </row>
    <row r="13" spans="1:18" x14ac:dyDescent="0.25">
      <c r="A13" s="19" t="s">
        <v>4</v>
      </c>
      <c r="B13" s="56">
        <f>(C8-L8)/L9</f>
        <v>0.10984308131241094</v>
      </c>
      <c r="C13" s="57"/>
      <c r="E13" s="56">
        <f>(F8-O8)/O9</f>
        <v>0.64733790195044816</v>
      </c>
      <c r="F13" s="57"/>
      <c r="H13" s="56">
        <f>(I8-R8)/R9</f>
        <v>0.45440613026819976</v>
      </c>
      <c r="I13" s="57"/>
    </row>
    <row r="14" spans="1:18" x14ac:dyDescent="0.25">
      <c r="A14" s="19" t="s">
        <v>6</v>
      </c>
      <c r="B14" s="62">
        <f>B13-B12</f>
        <v>0.3570568604410842</v>
      </c>
      <c r="C14" s="63"/>
      <c r="E14" s="62">
        <f>E13-E12</f>
        <v>0.70156236601097866</v>
      </c>
      <c r="F14" s="63"/>
      <c r="H14" s="62">
        <f>H13-H12</f>
        <v>0.55034708967779311</v>
      </c>
      <c r="I14" s="63"/>
    </row>
    <row r="15" spans="1:18" x14ac:dyDescent="0.25">
      <c r="A15" s="12" t="s">
        <v>87</v>
      </c>
      <c r="B15" s="55">
        <f>AVERAGE(B14,E14,H14)</f>
        <v>0.53632210537661862</v>
      </c>
      <c r="C15" s="55"/>
      <c r="D15" s="55"/>
      <c r="E15" s="55"/>
      <c r="F15" s="55"/>
      <c r="G15" s="55"/>
      <c r="H15" s="55"/>
      <c r="I15" s="55"/>
    </row>
    <row r="16" spans="1:18" x14ac:dyDescent="0.25">
      <c r="A16" s="41"/>
      <c r="B16" s="15"/>
      <c r="C16" s="15"/>
      <c r="D16" s="15"/>
      <c r="E16" s="15"/>
      <c r="F16" s="15"/>
      <c r="G16" s="15"/>
      <c r="H16" s="15"/>
      <c r="I16" s="15"/>
    </row>
    <row r="17" spans="1:18" x14ac:dyDescent="0.25">
      <c r="B17" s="55" t="s">
        <v>0</v>
      </c>
      <c r="C17" s="55"/>
    </row>
    <row r="18" spans="1:18" s="1" customFormat="1" x14ac:dyDescent="0.25">
      <c r="B18" s="55" t="s">
        <v>104</v>
      </c>
      <c r="C18" s="55"/>
      <c r="E18" s="55" t="s">
        <v>105</v>
      </c>
      <c r="F18" s="55"/>
      <c r="H18" s="55" t="s">
        <v>108</v>
      </c>
      <c r="I18" s="55"/>
      <c r="K18" s="55" t="s">
        <v>107</v>
      </c>
      <c r="L18" s="55"/>
      <c r="N18" s="55" t="s">
        <v>106</v>
      </c>
      <c r="O18" s="55"/>
      <c r="Q18" s="55" t="s">
        <v>109</v>
      </c>
      <c r="R18" s="55"/>
    </row>
    <row r="19" spans="1:18" s="17" customFormat="1" x14ac:dyDescent="0.25">
      <c r="A19" s="33"/>
      <c r="B19" s="33" t="s">
        <v>14</v>
      </c>
      <c r="C19" s="33" t="s">
        <v>15</v>
      </c>
      <c r="E19" s="33" t="s">
        <v>14</v>
      </c>
      <c r="F19" s="33" t="s">
        <v>15</v>
      </c>
      <c r="H19" s="33" t="s">
        <v>14</v>
      </c>
      <c r="I19" s="33" t="s">
        <v>15</v>
      </c>
      <c r="K19" s="33" t="s">
        <v>14</v>
      </c>
      <c r="L19" s="33" t="s">
        <v>15</v>
      </c>
      <c r="N19" s="33" t="s">
        <v>14</v>
      </c>
      <c r="O19" s="33" t="s">
        <v>15</v>
      </c>
      <c r="Q19" s="33" t="s">
        <v>14</v>
      </c>
      <c r="R19" s="33" t="s">
        <v>15</v>
      </c>
    </row>
    <row r="20" spans="1:18" s="17" customFormat="1" x14ac:dyDescent="0.25">
      <c r="A20" s="18" t="s">
        <v>8</v>
      </c>
      <c r="B20" s="58"/>
      <c r="C20" s="58"/>
      <c r="E20" s="58"/>
      <c r="F20" s="58"/>
      <c r="H20" s="58"/>
      <c r="I20" s="58"/>
      <c r="K20" s="58"/>
      <c r="L20" s="58"/>
      <c r="N20" s="58"/>
      <c r="O20" s="58"/>
      <c r="Q20" s="58"/>
      <c r="R20" s="58"/>
    </row>
    <row r="21" spans="1:18" s="17" customFormat="1" x14ac:dyDescent="0.25">
      <c r="A21" s="18" t="s">
        <v>12</v>
      </c>
      <c r="B21" s="33">
        <v>37.76</v>
      </c>
      <c r="C21" s="33">
        <v>41.37</v>
      </c>
      <c r="E21" s="33">
        <v>66.459999999999994</v>
      </c>
      <c r="F21" s="33">
        <v>64</v>
      </c>
      <c r="H21" s="33">
        <v>86.33</v>
      </c>
      <c r="I21" s="33">
        <v>74.739999999999995</v>
      </c>
      <c r="K21" s="33">
        <v>40.200000000000003</v>
      </c>
      <c r="L21" s="33">
        <v>32.6</v>
      </c>
      <c r="N21" s="33">
        <v>66.89</v>
      </c>
      <c r="O21" s="33">
        <v>50.98</v>
      </c>
      <c r="Q21" s="33">
        <v>86.85</v>
      </c>
      <c r="R21" s="33">
        <v>67.47</v>
      </c>
    </row>
    <row r="22" spans="1:18" s="17" customFormat="1" x14ac:dyDescent="0.25">
      <c r="A22" s="18" t="s">
        <v>13</v>
      </c>
      <c r="B22" s="33">
        <v>8.17</v>
      </c>
      <c r="C22" s="33">
        <v>14.41</v>
      </c>
      <c r="E22" s="33">
        <v>6.63</v>
      </c>
      <c r="F22" s="33">
        <v>16.38</v>
      </c>
      <c r="H22" s="33">
        <v>6.48</v>
      </c>
      <c r="I22" s="33">
        <v>12.98</v>
      </c>
      <c r="K22" s="33">
        <v>9.8699999999999992</v>
      </c>
      <c r="L22" s="33">
        <v>20.68</v>
      </c>
      <c r="N22" s="33">
        <v>7.93</v>
      </c>
      <c r="O22" s="33">
        <v>17.79</v>
      </c>
      <c r="Q22" s="33">
        <v>5.42</v>
      </c>
      <c r="R22" s="33">
        <v>15.34</v>
      </c>
    </row>
    <row r="24" spans="1:18" x14ac:dyDescent="0.25">
      <c r="B24" s="52" t="s">
        <v>113</v>
      </c>
      <c r="C24" s="52"/>
      <c r="E24" s="52" t="s">
        <v>116</v>
      </c>
      <c r="F24" s="52"/>
      <c r="H24" s="52" t="s">
        <v>115</v>
      </c>
      <c r="I24" s="52"/>
    </row>
    <row r="25" spans="1:18" x14ac:dyDescent="0.25">
      <c r="A25" s="19" t="s">
        <v>9</v>
      </c>
      <c r="B25" s="56">
        <f>(B21-K21)/K22</f>
        <v>-0.24721377912867326</v>
      </c>
      <c r="C25" s="57"/>
      <c r="E25" s="56">
        <f>(E21-N21)/N22</f>
        <v>-5.4224464060530497E-2</v>
      </c>
      <c r="F25" s="57"/>
      <c r="H25" s="56">
        <f>(H21-Q21)/Q22</f>
        <v>-9.5940959409593365E-2</v>
      </c>
      <c r="I25" s="57"/>
    </row>
    <row r="26" spans="1:18" x14ac:dyDescent="0.25">
      <c r="A26" s="19" t="s">
        <v>4</v>
      </c>
      <c r="B26" s="56">
        <f>(C21-L21)/L22</f>
        <v>0.42408123791102498</v>
      </c>
      <c r="C26" s="57"/>
      <c r="E26" s="56">
        <f>(F21-O21)/O22</f>
        <v>0.73187183811129874</v>
      </c>
      <c r="F26" s="57"/>
      <c r="H26" s="56">
        <f>(I21-R21)/R22</f>
        <v>0.47392438070404147</v>
      </c>
      <c r="I26" s="57"/>
    </row>
    <row r="27" spans="1:18" x14ac:dyDescent="0.25">
      <c r="A27" s="19" t="s">
        <v>6</v>
      </c>
      <c r="B27" s="62">
        <f>B26-B25</f>
        <v>0.67129501703969829</v>
      </c>
      <c r="C27" s="63"/>
      <c r="E27" s="62">
        <f>E26-E25</f>
        <v>0.78609630217182924</v>
      </c>
      <c r="F27" s="63"/>
      <c r="H27" s="62">
        <f>H26-H25</f>
        <v>0.56986534011363488</v>
      </c>
      <c r="I27" s="63"/>
    </row>
    <row r="28" spans="1:18" x14ac:dyDescent="0.25">
      <c r="A28" s="37" t="s">
        <v>87</v>
      </c>
      <c r="B28" s="55">
        <f>AVERAGE(B27,E27,H27)</f>
        <v>0.67575221977505417</v>
      </c>
      <c r="C28" s="55"/>
      <c r="D28" s="55"/>
      <c r="E28" s="55"/>
      <c r="F28" s="55"/>
      <c r="G28" s="55"/>
      <c r="H28" s="55"/>
      <c r="I28" s="55"/>
    </row>
    <row r="29" spans="1:18" x14ac:dyDescent="0.25">
      <c r="A29" s="41"/>
      <c r="B29" s="15"/>
      <c r="C29" s="15"/>
      <c r="D29" s="15"/>
      <c r="E29" s="15"/>
      <c r="F29" s="15"/>
      <c r="G29" s="15"/>
      <c r="H29" s="15"/>
      <c r="I29" s="15"/>
    </row>
    <row r="30" spans="1:18" ht="30" x14ac:dyDescent="0.25">
      <c r="A30" s="46" t="s">
        <v>117</v>
      </c>
      <c r="B30" s="20">
        <f>AVERAGE(B15,B28)</f>
        <v>0.6060371625758364</v>
      </c>
      <c r="C30" s="15"/>
      <c r="D30" s="15"/>
      <c r="E30" s="15"/>
      <c r="F30" s="15"/>
      <c r="G30" s="15"/>
      <c r="H30" s="15"/>
      <c r="I30" s="15"/>
    </row>
    <row r="32" spans="1:18" x14ac:dyDescent="0.25">
      <c r="A32" s="64" t="s">
        <v>118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5" spans="1:18" x14ac:dyDescent="0.25">
      <c r="A35" s="1" t="s">
        <v>64</v>
      </c>
    </row>
    <row r="36" spans="1:18" ht="30" x14ac:dyDescent="0.25">
      <c r="A36" s="1"/>
      <c r="B36" s="4" t="s">
        <v>82</v>
      </c>
      <c r="C36" s="4" t="s">
        <v>0</v>
      </c>
    </row>
    <row r="37" spans="1:18" ht="17.25" customHeight="1" x14ac:dyDescent="0.25">
      <c r="A37" s="31" t="s">
        <v>3</v>
      </c>
      <c r="B37" s="33">
        <v>0.54</v>
      </c>
      <c r="C37" s="33">
        <v>0.68</v>
      </c>
    </row>
    <row r="38" spans="1:18" x14ac:dyDescent="0.25">
      <c r="A38" s="2" t="s">
        <v>61</v>
      </c>
      <c r="B38" s="35">
        <v>0.61</v>
      </c>
    </row>
  </sheetData>
  <mergeCells count="53">
    <mergeCell ref="A32:R33"/>
    <mergeCell ref="B17:C17"/>
    <mergeCell ref="B4:C4"/>
    <mergeCell ref="B28:I28"/>
    <mergeCell ref="B26:C26"/>
    <mergeCell ref="E26:F26"/>
    <mergeCell ref="H26:I26"/>
    <mergeCell ref="B27:C27"/>
    <mergeCell ref="E27:F27"/>
    <mergeCell ref="H27:I27"/>
    <mergeCell ref="B24:C24"/>
    <mergeCell ref="E24:F24"/>
    <mergeCell ref="H24:I24"/>
    <mergeCell ref="B25:C25"/>
    <mergeCell ref="E25:F25"/>
    <mergeCell ref="H25:I25"/>
    <mergeCell ref="Q18:R18"/>
    <mergeCell ref="B20:C20"/>
    <mergeCell ref="E20:F20"/>
    <mergeCell ref="H20:I20"/>
    <mergeCell ref="K20:L20"/>
    <mergeCell ref="N20:O20"/>
    <mergeCell ref="Q20:R20"/>
    <mergeCell ref="B18:C18"/>
    <mergeCell ref="E18:F18"/>
    <mergeCell ref="H18:I18"/>
    <mergeCell ref="K18:L18"/>
    <mergeCell ref="N18:O18"/>
    <mergeCell ref="B12:C12"/>
    <mergeCell ref="E12:F12"/>
    <mergeCell ref="H12:I12"/>
    <mergeCell ref="B15:I15"/>
    <mergeCell ref="B13:C13"/>
    <mergeCell ref="E13:F13"/>
    <mergeCell ref="H13:I13"/>
    <mergeCell ref="B14:C14"/>
    <mergeCell ref="E14:F14"/>
    <mergeCell ref="H14:I14"/>
    <mergeCell ref="N5:O5"/>
    <mergeCell ref="N7:O7"/>
    <mergeCell ref="Q5:R5"/>
    <mergeCell ref="Q7:R7"/>
    <mergeCell ref="B11:C11"/>
    <mergeCell ref="E11:F11"/>
    <mergeCell ref="H11:I11"/>
    <mergeCell ref="B5:C5"/>
    <mergeCell ref="E5:F5"/>
    <mergeCell ref="H5:I5"/>
    <mergeCell ref="K5:L5"/>
    <mergeCell ref="B7:C7"/>
    <mergeCell ref="E7:F7"/>
    <mergeCell ref="H7:I7"/>
    <mergeCell ref="K7:L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5035-03C8-4D28-ABFE-2F8BD17356DC}">
  <dimension ref="A1:R22"/>
  <sheetViews>
    <sheetView zoomScale="80" zoomScaleNormal="80" workbookViewId="0"/>
  </sheetViews>
  <sheetFormatPr baseColWidth="10" defaultRowHeight="15" x14ac:dyDescent="0.25"/>
  <cols>
    <col min="1" max="1" width="15.5703125" customWidth="1"/>
    <col min="2" max="2" width="14.5703125" customWidth="1"/>
    <col min="3" max="3" width="9.42578125" customWidth="1"/>
    <col min="4" max="4" width="2.7109375" customWidth="1"/>
    <col min="5" max="6" width="8.28515625" customWidth="1"/>
    <col min="7" max="7" width="2.7109375" customWidth="1"/>
    <col min="8" max="8" width="11.140625" customWidth="1"/>
    <col min="9" max="9" width="8.85546875" customWidth="1"/>
    <col min="10" max="10" width="1.85546875" customWidth="1"/>
    <col min="11" max="11" width="12.140625" customWidth="1"/>
    <col min="12" max="12" width="9.140625" customWidth="1"/>
    <col min="13" max="13" width="1.7109375" customWidth="1"/>
    <col min="14" max="15" width="8.5703125" customWidth="1"/>
    <col min="16" max="16" width="1.42578125" customWidth="1"/>
    <col min="17" max="18" width="8.42578125" customWidth="1"/>
    <col min="19" max="19" width="2" customWidth="1"/>
  </cols>
  <sheetData>
    <row r="1" spans="1:18" x14ac:dyDescent="0.25">
      <c r="A1" t="s">
        <v>83</v>
      </c>
      <c r="C1" s="20" t="s">
        <v>90</v>
      </c>
      <c r="E1" s="25" t="s">
        <v>25</v>
      </c>
      <c r="F1" s="26"/>
      <c r="H1" s="24" t="s">
        <v>35</v>
      </c>
      <c r="I1" s="11">
        <v>164</v>
      </c>
      <c r="K1" s="24" t="s">
        <v>36</v>
      </c>
      <c r="L1" s="11">
        <v>101</v>
      </c>
    </row>
    <row r="2" spans="1:18" x14ac:dyDescent="0.25">
      <c r="C2" s="22"/>
      <c r="H2" s="3"/>
      <c r="I2" s="23"/>
      <c r="K2" s="3"/>
      <c r="L2" s="23"/>
    </row>
    <row r="3" spans="1:18" x14ac:dyDescent="0.25">
      <c r="C3" s="22"/>
      <c r="H3" s="24" t="s">
        <v>37</v>
      </c>
      <c r="I3" s="11">
        <v>76</v>
      </c>
      <c r="K3" s="24" t="s">
        <v>38</v>
      </c>
      <c r="L3" s="11">
        <v>92</v>
      </c>
      <c r="N3" s="24" t="s">
        <v>39</v>
      </c>
      <c r="O3" s="11">
        <v>97</v>
      </c>
    </row>
    <row r="5" spans="1:18" s="1" customFormat="1" x14ac:dyDescent="0.25">
      <c r="B5" s="55" t="s">
        <v>26</v>
      </c>
      <c r="C5" s="55"/>
      <c r="E5" s="55" t="s">
        <v>27</v>
      </c>
      <c r="F5" s="55"/>
      <c r="H5" s="55" t="s">
        <v>28</v>
      </c>
      <c r="I5" s="55"/>
      <c r="K5" s="55" t="s">
        <v>32</v>
      </c>
      <c r="L5" s="55"/>
      <c r="N5" s="55" t="s">
        <v>33</v>
      </c>
      <c r="O5" s="55"/>
      <c r="Q5" s="55" t="s">
        <v>34</v>
      </c>
      <c r="R5" s="55"/>
    </row>
    <row r="6" spans="1:18" s="17" customFormat="1" x14ac:dyDescent="0.25">
      <c r="A6" s="8"/>
      <c r="B6" s="8" t="s">
        <v>14</v>
      </c>
      <c r="C6" s="8" t="s">
        <v>15</v>
      </c>
      <c r="E6" s="8" t="s">
        <v>14</v>
      </c>
      <c r="F6" s="8" t="s">
        <v>15</v>
      </c>
      <c r="H6" s="8" t="s">
        <v>14</v>
      </c>
      <c r="I6" s="8" t="s">
        <v>15</v>
      </c>
      <c r="K6" s="8" t="s">
        <v>14</v>
      </c>
      <c r="L6" s="8" t="s">
        <v>15</v>
      </c>
      <c r="N6" s="8" t="s">
        <v>14</v>
      </c>
      <c r="O6" s="8" t="s">
        <v>15</v>
      </c>
      <c r="Q6" s="8" t="s">
        <v>14</v>
      </c>
      <c r="R6" s="8" t="s">
        <v>15</v>
      </c>
    </row>
    <row r="7" spans="1:18" s="17" customFormat="1" x14ac:dyDescent="0.25">
      <c r="A7" s="18" t="s">
        <v>8</v>
      </c>
      <c r="B7" s="58"/>
      <c r="C7" s="58"/>
      <c r="E7" s="58"/>
      <c r="F7" s="58"/>
      <c r="H7" s="58"/>
      <c r="I7" s="58"/>
      <c r="K7" s="58"/>
      <c r="L7" s="58"/>
      <c r="N7" s="58"/>
      <c r="O7" s="58"/>
      <c r="Q7" s="58"/>
      <c r="R7" s="58"/>
    </row>
    <row r="8" spans="1:18" s="17" customFormat="1" x14ac:dyDescent="0.25">
      <c r="A8" s="18" t="s">
        <v>12</v>
      </c>
      <c r="B8" s="8">
        <v>50.71</v>
      </c>
      <c r="C8" s="8">
        <v>55.9</v>
      </c>
      <c r="E8" s="8">
        <v>76.2</v>
      </c>
      <c r="F8" s="8">
        <v>73.94</v>
      </c>
      <c r="H8" s="8">
        <v>92.19</v>
      </c>
      <c r="I8" s="8">
        <v>86.58</v>
      </c>
      <c r="K8" s="8">
        <v>52.32</v>
      </c>
      <c r="L8" s="8">
        <v>52.65</v>
      </c>
      <c r="N8" s="8">
        <v>74.52</v>
      </c>
      <c r="O8" s="8">
        <v>63.72</v>
      </c>
      <c r="Q8" s="8">
        <v>90.39</v>
      </c>
      <c r="R8" s="8">
        <v>71.77</v>
      </c>
    </row>
    <row r="9" spans="1:18" s="17" customFormat="1" x14ac:dyDescent="0.25">
      <c r="A9" s="18" t="s">
        <v>13</v>
      </c>
      <c r="B9" s="8">
        <v>13.29</v>
      </c>
      <c r="C9" s="8">
        <v>20.95</v>
      </c>
      <c r="E9" s="8">
        <v>5.59</v>
      </c>
      <c r="F9" s="8">
        <v>21.09</v>
      </c>
      <c r="H9" s="8">
        <v>4.33</v>
      </c>
      <c r="I9" s="8">
        <v>16.600000000000001</v>
      </c>
      <c r="K9" s="8">
        <v>10.4</v>
      </c>
      <c r="L9" s="8">
        <v>30.08</v>
      </c>
      <c r="N9" s="8">
        <v>5.65</v>
      </c>
      <c r="O9" s="8">
        <v>18.88</v>
      </c>
      <c r="Q9" s="8">
        <v>4.3499999999999996</v>
      </c>
      <c r="R9" s="8">
        <v>22.3</v>
      </c>
    </row>
    <row r="11" spans="1:18" x14ac:dyDescent="0.25">
      <c r="B11" s="52" t="s">
        <v>29</v>
      </c>
      <c r="C11" s="52"/>
      <c r="E11" s="52" t="s">
        <v>30</v>
      </c>
      <c r="F11" s="52"/>
      <c r="H11" s="52" t="s">
        <v>31</v>
      </c>
      <c r="I11" s="52"/>
    </row>
    <row r="12" spans="1:18" x14ac:dyDescent="0.25">
      <c r="A12" s="19" t="s">
        <v>9</v>
      </c>
      <c r="B12" s="56">
        <f>(B8-K8)/K9</f>
        <v>-0.15480769230769226</v>
      </c>
      <c r="C12" s="57"/>
      <c r="E12" s="56">
        <f>(E8-N8)/N9</f>
        <v>0.29734513274336399</v>
      </c>
      <c r="F12" s="57"/>
      <c r="H12" s="56">
        <f>(H8-Q8)/Q9</f>
        <v>0.41379310344827525</v>
      </c>
      <c r="I12" s="57"/>
    </row>
    <row r="13" spans="1:18" x14ac:dyDescent="0.25">
      <c r="A13" s="19" t="s">
        <v>4</v>
      </c>
      <c r="B13" s="56">
        <f>(C8-L8)/L9</f>
        <v>0.10804521276595745</v>
      </c>
      <c r="C13" s="57"/>
      <c r="E13" s="56">
        <f>(F8-O8)/O9</f>
        <v>0.54131355932203384</v>
      </c>
      <c r="F13" s="57"/>
      <c r="H13" s="56">
        <f>(I8-R8)/R9</f>
        <v>0.66412556053811667</v>
      </c>
      <c r="I13" s="57"/>
    </row>
    <row r="14" spans="1:18" x14ac:dyDescent="0.25">
      <c r="A14" s="19" t="s">
        <v>6</v>
      </c>
      <c r="B14" s="62">
        <f>B13-B12</f>
        <v>0.26285290507364972</v>
      </c>
      <c r="C14" s="63"/>
      <c r="E14" s="62">
        <f>E13-E12</f>
        <v>0.24396842657866985</v>
      </c>
      <c r="F14" s="63"/>
      <c r="H14" s="62">
        <f>H13-H12</f>
        <v>0.25033245708984142</v>
      </c>
      <c r="I14" s="63"/>
    </row>
    <row r="15" spans="1:18" x14ac:dyDescent="0.25">
      <c r="A15" s="12" t="s">
        <v>87</v>
      </c>
      <c r="B15" s="55">
        <f>AVERAGE(B14,E14,H14)</f>
        <v>0.25238459624738702</v>
      </c>
      <c r="C15" s="55"/>
      <c r="D15" s="55"/>
      <c r="E15" s="55"/>
      <c r="F15" s="55"/>
      <c r="G15" s="55"/>
      <c r="H15" s="55"/>
      <c r="I15" s="55"/>
    </row>
    <row r="17" spans="1:18" ht="15" customHeight="1" x14ac:dyDescent="0.25">
      <c r="A17" s="64" t="s">
        <v>54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1" spans="1:18" x14ac:dyDescent="0.25">
      <c r="A21" s="1" t="s">
        <v>64</v>
      </c>
    </row>
    <row r="22" spans="1:18" x14ac:dyDescent="0.25">
      <c r="A22" s="40" t="s">
        <v>3</v>
      </c>
      <c r="B22" s="33">
        <v>0.25</v>
      </c>
    </row>
  </sheetData>
  <mergeCells count="26">
    <mergeCell ref="Q7:R7"/>
    <mergeCell ref="B5:C5"/>
    <mergeCell ref="E5:F5"/>
    <mergeCell ref="H5:I5"/>
    <mergeCell ref="K5:L5"/>
    <mergeCell ref="N5:O5"/>
    <mergeCell ref="Q5:R5"/>
    <mergeCell ref="B7:C7"/>
    <mergeCell ref="E7:F7"/>
    <mergeCell ref="H7:I7"/>
    <mergeCell ref="K7:L7"/>
    <mergeCell ref="N7:O7"/>
    <mergeCell ref="A17:R19"/>
    <mergeCell ref="B11:C11"/>
    <mergeCell ref="E11:F11"/>
    <mergeCell ref="H11:I11"/>
    <mergeCell ref="B12:C12"/>
    <mergeCell ref="E12:F12"/>
    <mergeCell ref="H12:I12"/>
    <mergeCell ref="B15:I15"/>
    <mergeCell ref="B13:C13"/>
    <mergeCell ref="E13:F13"/>
    <mergeCell ref="H13:I13"/>
    <mergeCell ref="B14:C14"/>
    <mergeCell ref="E14:F14"/>
    <mergeCell ref="H14:I1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F368-1AEF-42F8-BF26-BB9ADC920A44}">
  <dimension ref="A1:F11"/>
  <sheetViews>
    <sheetView zoomScaleNormal="100" workbookViewId="0"/>
  </sheetViews>
  <sheetFormatPr baseColWidth="10" defaultRowHeight="15" x14ac:dyDescent="0.25"/>
  <cols>
    <col min="1" max="1" width="4" style="1" customWidth="1"/>
    <col min="2" max="2" width="5" style="14" customWidth="1"/>
    <col min="3" max="3" width="20.42578125" customWidth="1"/>
    <col min="4" max="4" width="61.5703125" customWidth="1"/>
    <col min="5" max="5" width="16.42578125" style="14" customWidth="1"/>
    <col min="6" max="6" width="14.140625" style="14" customWidth="1"/>
  </cols>
  <sheetData>
    <row r="1" spans="1:6" ht="15.75" x14ac:dyDescent="0.25">
      <c r="A1" s="49" t="s">
        <v>130</v>
      </c>
    </row>
    <row r="3" spans="1:6" ht="32.25" customHeight="1" x14ac:dyDescent="0.25">
      <c r="A3" s="6"/>
      <c r="B3" s="13" t="s">
        <v>16</v>
      </c>
      <c r="C3" s="5" t="s">
        <v>121</v>
      </c>
      <c r="D3" s="20" t="s">
        <v>40</v>
      </c>
      <c r="E3" s="20" t="s">
        <v>52</v>
      </c>
      <c r="F3" s="20" t="s">
        <v>5</v>
      </c>
    </row>
    <row r="4" spans="1:6" ht="61.5" customHeight="1" x14ac:dyDescent="0.25">
      <c r="A4" s="66" t="s">
        <v>48</v>
      </c>
      <c r="B4" s="16">
        <v>1</v>
      </c>
      <c r="C4" s="28" t="s">
        <v>51</v>
      </c>
      <c r="D4" s="29" t="s">
        <v>122</v>
      </c>
      <c r="E4" s="29" t="s">
        <v>41</v>
      </c>
      <c r="F4" s="29" t="s">
        <v>41</v>
      </c>
    </row>
    <row r="5" spans="1:6" ht="45" x14ac:dyDescent="0.25">
      <c r="A5" s="66"/>
      <c r="B5" s="16">
        <v>2</v>
      </c>
      <c r="C5" s="29" t="s">
        <v>11</v>
      </c>
      <c r="D5" s="29" t="s">
        <v>123</v>
      </c>
      <c r="E5" s="29" t="s">
        <v>20</v>
      </c>
      <c r="F5" s="30">
        <v>0.2</v>
      </c>
    </row>
    <row r="6" spans="1:6" ht="47.25" customHeight="1" x14ac:dyDescent="0.25">
      <c r="A6" s="66"/>
      <c r="B6" s="16">
        <v>3</v>
      </c>
      <c r="C6" s="29" t="s">
        <v>42</v>
      </c>
      <c r="D6" s="29" t="s">
        <v>43</v>
      </c>
      <c r="E6" s="29">
        <v>1.0900000000000001</v>
      </c>
      <c r="F6" s="29">
        <v>1.0900000000000001</v>
      </c>
    </row>
    <row r="7" spans="1:6" ht="33" customHeight="1" x14ac:dyDescent="0.25">
      <c r="A7" s="66"/>
      <c r="B7" s="16">
        <v>4</v>
      </c>
      <c r="C7" s="29" t="s">
        <v>10</v>
      </c>
      <c r="D7" s="31" t="s">
        <v>124</v>
      </c>
      <c r="E7" s="29">
        <v>0.38</v>
      </c>
      <c r="F7" s="29">
        <v>0.38</v>
      </c>
    </row>
    <row r="8" spans="1:6" ht="45" x14ac:dyDescent="0.25">
      <c r="A8" s="6"/>
      <c r="B8" s="45">
        <v>5</v>
      </c>
      <c r="C8" s="48" t="s">
        <v>49</v>
      </c>
      <c r="D8" s="48" t="s">
        <v>126</v>
      </c>
      <c r="E8" s="48" t="s">
        <v>50</v>
      </c>
      <c r="F8" s="48">
        <v>-0.3</v>
      </c>
    </row>
    <row r="9" spans="1:6" ht="60.75" customHeight="1" x14ac:dyDescent="0.25">
      <c r="A9" s="67" t="s">
        <v>1</v>
      </c>
      <c r="B9" s="16">
        <v>6</v>
      </c>
      <c r="C9" s="29" t="s">
        <v>44</v>
      </c>
      <c r="D9" s="31" t="s">
        <v>125</v>
      </c>
      <c r="E9" s="29" t="s">
        <v>46</v>
      </c>
      <c r="F9" s="29">
        <v>0.79</v>
      </c>
    </row>
    <row r="10" spans="1:6" ht="119.25" customHeight="1" x14ac:dyDescent="0.25">
      <c r="A10" s="67"/>
      <c r="B10" s="16">
        <v>7</v>
      </c>
      <c r="C10" s="29" t="s">
        <v>45</v>
      </c>
      <c r="D10" s="31" t="s">
        <v>127</v>
      </c>
      <c r="E10" s="29" t="s">
        <v>47</v>
      </c>
      <c r="F10" s="29" t="s">
        <v>47</v>
      </c>
    </row>
    <row r="11" spans="1:6" ht="59.25" customHeight="1" x14ac:dyDescent="0.25">
      <c r="A11" s="67"/>
      <c r="B11" s="16">
        <v>8</v>
      </c>
      <c r="C11" s="29" t="s">
        <v>45</v>
      </c>
      <c r="D11" s="31" t="s">
        <v>128</v>
      </c>
      <c r="E11" s="29" t="s">
        <v>129</v>
      </c>
      <c r="F11" s="29">
        <v>0.25</v>
      </c>
    </row>
  </sheetData>
  <mergeCells count="2">
    <mergeCell ref="A4:A7"/>
    <mergeCell ref="A9:A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Slavin, 1984</vt:lpstr>
      <vt:lpstr>Nichols, 1996</vt:lpstr>
      <vt:lpstr>Barbato, 2000</vt:lpstr>
      <vt:lpstr>Reid, 1992</vt:lpstr>
      <vt:lpstr>Kramarski, 2001</vt:lpstr>
      <vt:lpstr>Mevarech, 1997a</vt:lpstr>
      <vt:lpstr>Mevarech, 1997b</vt:lpstr>
      <vt:lpstr>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ROQUES</dc:creator>
  <cp:lastModifiedBy>nathalie roques</cp:lastModifiedBy>
  <cp:lastPrinted>2021-04-14T13:53:56Z</cp:lastPrinted>
  <dcterms:created xsi:type="dcterms:W3CDTF">2018-02-07T19:42:55Z</dcterms:created>
  <dcterms:modified xsi:type="dcterms:W3CDTF">2021-10-31T11:43:29Z</dcterms:modified>
</cp:coreProperties>
</file>