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natha\OneDrive\Documents\Educ Nat\textes persos\Manuscrits\statistiques\Mesurer effet traitement. Méta-analyses\Excel\Exemples\"/>
    </mc:Choice>
  </mc:AlternateContent>
  <xr:revisionPtr revIDLastSave="0" documentId="13_ncr:1_{D8A472AB-7039-465F-A35A-C41B89866EE7}" xr6:coauthVersionLast="47" xr6:coauthVersionMax="47" xr10:uidLastSave="{00000000-0000-0000-0000-000000000000}"/>
  <bookViews>
    <workbookView xWindow="-120" yWindow="-120" windowWidth="20730" windowHeight="11160" tabRatio="830" xr2:uid="{0C025A50-D4CD-46AE-89DF-B46FF3E3A505}"/>
  </bookViews>
  <sheets>
    <sheet name="Exemple 8" sheetId="2" r:id="rId1"/>
    <sheet name="Description" sheetId="1" r:id="rId2"/>
    <sheet name="Tests et taille d'effet" sheetId="7" r:id="rId3"/>
    <sheet name="Taille d'effet ajustée" sheetId="11" r:id="rId4"/>
    <sheet name="Corrélations" sheetId="4" r:id="rId5"/>
    <sheet name="ANCOVA" sheetId="6" r:id="rId6"/>
    <sheet name="ANOVA différence" sheetId="8" r:id="rId7"/>
  </sheets>
  <definedNames>
    <definedName name="_ftn1" localSheetId="5">ANCOVA!#REF!</definedName>
    <definedName name="_ftn1" localSheetId="4">Corrélations!$A$66</definedName>
    <definedName name="_ftn1" localSheetId="1">Description!#REF!</definedName>
    <definedName name="_ftn1" localSheetId="3">'Taille d''effet ajustée'!#REF!</definedName>
    <definedName name="_ftn1" localSheetId="2">'Tests et taille d''effet'!#REF!</definedName>
    <definedName name="_ftnref1" localSheetId="5">ANCOVA!#REF!</definedName>
    <definedName name="_ftnref1" localSheetId="4">Corrélations!#REF!</definedName>
    <definedName name="_ftnref1" localSheetId="1">Description!$A$68</definedName>
    <definedName name="_ftnref1" localSheetId="3">'Taille d''effet ajustée'!$A$66</definedName>
    <definedName name="_ftnref1" localSheetId="2">'Tests et taille d''effet'!$A$66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1" i="11" l="1"/>
  <c r="F72" i="11"/>
  <c r="C65" i="11"/>
  <c r="C64" i="11"/>
  <c r="B64" i="11" l="1"/>
  <c r="B65" i="11"/>
  <c r="B66" i="11"/>
  <c r="C66" i="11"/>
  <c r="C71" i="7"/>
  <c r="B70" i="11" l="1"/>
  <c r="B67" i="11"/>
  <c r="B68" i="11" s="1"/>
  <c r="B69" i="11" s="1"/>
  <c r="F65" i="1"/>
  <c r="E65" i="1"/>
  <c r="C65" i="1"/>
  <c r="B65" i="1"/>
  <c r="C73" i="8" l="1"/>
  <c r="H27" i="6"/>
  <c r="G63" i="8"/>
  <c r="F63" i="8"/>
  <c r="G62" i="8"/>
  <c r="F62" i="8"/>
  <c r="G61" i="8"/>
  <c r="F61" i="8"/>
  <c r="G60" i="8"/>
  <c r="F60" i="8"/>
  <c r="C60" i="8"/>
  <c r="B60" i="8"/>
  <c r="G59" i="8"/>
  <c r="F59" i="8"/>
  <c r="C59" i="8"/>
  <c r="B59" i="8"/>
  <c r="G58" i="8"/>
  <c r="F58" i="8"/>
  <c r="C58" i="8"/>
  <c r="B58" i="8"/>
  <c r="G57" i="8"/>
  <c r="F57" i="8"/>
  <c r="C57" i="8"/>
  <c r="B57" i="8"/>
  <c r="G56" i="8"/>
  <c r="F56" i="8"/>
  <c r="C56" i="8"/>
  <c r="B56" i="8"/>
  <c r="G55" i="8"/>
  <c r="F55" i="8"/>
  <c r="C55" i="8"/>
  <c r="B55" i="8"/>
  <c r="G54" i="8"/>
  <c r="F54" i="8"/>
  <c r="C54" i="8"/>
  <c r="B54" i="8"/>
  <c r="G53" i="8"/>
  <c r="F53" i="8"/>
  <c r="C53" i="8"/>
  <c r="B53" i="8"/>
  <c r="G52" i="8"/>
  <c r="F52" i="8"/>
  <c r="C52" i="8"/>
  <c r="B52" i="8"/>
  <c r="G51" i="8"/>
  <c r="F51" i="8"/>
  <c r="C51" i="8"/>
  <c r="B51" i="8"/>
  <c r="G50" i="8"/>
  <c r="F50" i="8"/>
  <c r="C50" i="8"/>
  <c r="B50" i="8"/>
  <c r="G49" i="8"/>
  <c r="F49" i="8"/>
  <c r="C49" i="8"/>
  <c r="B49" i="8"/>
  <c r="G48" i="8"/>
  <c r="F48" i="8"/>
  <c r="C48" i="8"/>
  <c r="B48" i="8"/>
  <c r="G47" i="8"/>
  <c r="F47" i="8"/>
  <c r="C47" i="8"/>
  <c r="B47" i="8"/>
  <c r="G46" i="8"/>
  <c r="F46" i="8"/>
  <c r="C46" i="8"/>
  <c r="B46" i="8"/>
  <c r="G45" i="8"/>
  <c r="F45" i="8"/>
  <c r="C45" i="8"/>
  <c r="B45" i="8"/>
  <c r="G44" i="8"/>
  <c r="F44" i="8"/>
  <c r="C44" i="8"/>
  <c r="B44" i="8"/>
  <c r="G43" i="8"/>
  <c r="F43" i="8"/>
  <c r="C43" i="8"/>
  <c r="B43" i="8"/>
  <c r="G42" i="8"/>
  <c r="F42" i="8"/>
  <c r="C42" i="8"/>
  <c r="B42" i="8"/>
  <c r="G41" i="8"/>
  <c r="F41" i="8"/>
  <c r="C41" i="8"/>
  <c r="B41" i="8"/>
  <c r="G40" i="8"/>
  <c r="F40" i="8"/>
  <c r="C40" i="8"/>
  <c r="B40" i="8"/>
  <c r="G39" i="8"/>
  <c r="F39" i="8"/>
  <c r="C39" i="8"/>
  <c r="B39" i="8"/>
  <c r="G38" i="8"/>
  <c r="F38" i="8"/>
  <c r="C38" i="8"/>
  <c r="B38" i="8"/>
  <c r="G37" i="8"/>
  <c r="F37" i="8"/>
  <c r="C37" i="8"/>
  <c r="B37" i="8"/>
  <c r="G36" i="8"/>
  <c r="F36" i="8"/>
  <c r="C36" i="8"/>
  <c r="B36" i="8"/>
  <c r="G35" i="8"/>
  <c r="F35" i="8"/>
  <c r="C35" i="8"/>
  <c r="B35" i="8"/>
  <c r="G34" i="8"/>
  <c r="F34" i="8"/>
  <c r="C34" i="8"/>
  <c r="B34" i="8"/>
  <c r="G33" i="8"/>
  <c r="F33" i="8"/>
  <c r="C33" i="8"/>
  <c r="B33" i="8"/>
  <c r="G32" i="8"/>
  <c r="F32" i="8"/>
  <c r="C32" i="8"/>
  <c r="B32" i="8"/>
  <c r="G31" i="8"/>
  <c r="F31" i="8"/>
  <c r="C31" i="8"/>
  <c r="B31" i="8"/>
  <c r="G30" i="8"/>
  <c r="F30" i="8"/>
  <c r="C30" i="8"/>
  <c r="B30" i="8"/>
  <c r="G29" i="8"/>
  <c r="F29" i="8"/>
  <c r="C29" i="8"/>
  <c r="B29" i="8"/>
  <c r="G28" i="8"/>
  <c r="F28" i="8"/>
  <c r="C28" i="8"/>
  <c r="B28" i="8"/>
  <c r="G27" i="8"/>
  <c r="F27" i="8"/>
  <c r="C27" i="8"/>
  <c r="B27" i="8"/>
  <c r="G26" i="8"/>
  <c r="F26" i="8"/>
  <c r="C26" i="8"/>
  <c r="B26" i="8"/>
  <c r="G25" i="8"/>
  <c r="F25" i="8"/>
  <c r="C25" i="8"/>
  <c r="B25" i="8"/>
  <c r="G24" i="8"/>
  <c r="F24" i="8"/>
  <c r="C24" i="8"/>
  <c r="B24" i="8"/>
  <c r="G23" i="8"/>
  <c r="F23" i="8"/>
  <c r="C23" i="8"/>
  <c r="B23" i="8"/>
  <c r="G22" i="8"/>
  <c r="F22" i="8"/>
  <c r="C22" i="8"/>
  <c r="B22" i="8"/>
  <c r="G21" i="8"/>
  <c r="F21" i="8"/>
  <c r="C21" i="8"/>
  <c r="B21" i="8"/>
  <c r="G20" i="8"/>
  <c r="F20" i="8"/>
  <c r="C20" i="8"/>
  <c r="B20" i="8"/>
  <c r="G19" i="8"/>
  <c r="F19" i="8"/>
  <c r="C19" i="8"/>
  <c r="B19" i="8"/>
  <c r="G18" i="8"/>
  <c r="F18" i="8"/>
  <c r="C18" i="8"/>
  <c r="B18" i="8"/>
  <c r="G17" i="8"/>
  <c r="F17" i="8"/>
  <c r="C17" i="8"/>
  <c r="B17" i="8"/>
  <c r="G16" i="8"/>
  <c r="F16" i="8"/>
  <c r="C16" i="8"/>
  <c r="B16" i="8"/>
  <c r="G15" i="8"/>
  <c r="F15" i="8"/>
  <c r="C15" i="8"/>
  <c r="B15" i="8"/>
  <c r="G14" i="8"/>
  <c r="F14" i="8"/>
  <c r="C14" i="8"/>
  <c r="B14" i="8"/>
  <c r="G13" i="8"/>
  <c r="F13" i="8"/>
  <c r="C13" i="8"/>
  <c r="B13" i="8"/>
  <c r="G12" i="8"/>
  <c r="F12" i="8"/>
  <c r="C12" i="8"/>
  <c r="B12" i="8"/>
  <c r="G11" i="8"/>
  <c r="F11" i="8"/>
  <c r="C11" i="8"/>
  <c r="B11" i="8"/>
  <c r="G10" i="8"/>
  <c r="F10" i="8"/>
  <c r="C10" i="8"/>
  <c r="B10" i="8"/>
  <c r="G9" i="8"/>
  <c r="F9" i="8"/>
  <c r="C9" i="8"/>
  <c r="B9" i="8"/>
  <c r="G8" i="8"/>
  <c r="F8" i="8"/>
  <c r="C8" i="8"/>
  <c r="B8" i="8"/>
  <c r="G7" i="8"/>
  <c r="F7" i="8"/>
  <c r="C7" i="8"/>
  <c r="B7" i="8"/>
  <c r="G6" i="8"/>
  <c r="F6" i="8"/>
  <c r="C6" i="8"/>
  <c r="B6" i="8"/>
  <c r="G5" i="8"/>
  <c r="G68" i="8" s="1"/>
  <c r="F5" i="8"/>
  <c r="F68" i="8" s="1"/>
  <c r="C5" i="8"/>
  <c r="C68" i="8" s="1"/>
  <c r="C72" i="7"/>
  <c r="C62" i="7"/>
  <c r="C61" i="7"/>
  <c r="C60" i="7"/>
  <c r="C59" i="7"/>
  <c r="B59" i="7"/>
  <c r="C58" i="7"/>
  <c r="B58" i="7"/>
  <c r="C57" i="7"/>
  <c r="B57" i="7"/>
  <c r="C56" i="7"/>
  <c r="B56" i="7"/>
  <c r="C55" i="7"/>
  <c r="B55" i="7"/>
  <c r="C54" i="7"/>
  <c r="B54" i="7"/>
  <c r="C53" i="7"/>
  <c r="B53" i="7"/>
  <c r="C52" i="7"/>
  <c r="B52" i="7"/>
  <c r="C51" i="7"/>
  <c r="B51" i="7"/>
  <c r="C50" i="7"/>
  <c r="B50" i="7"/>
  <c r="C49" i="7"/>
  <c r="B49" i="7"/>
  <c r="C48" i="7"/>
  <c r="B48" i="7"/>
  <c r="C47" i="7"/>
  <c r="B47" i="7"/>
  <c r="C46" i="7"/>
  <c r="B46" i="7"/>
  <c r="C45" i="7"/>
  <c r="B45" i="7"/>
  <c r="C44" i="7"/>
  <c r="B44" i="7"/>
  <c r="C43" i="7"/>
  <c r="B43" i="7"/>
  <c r="C42" i="7"/>
  <c r="B42" i="7"/>
  <c r="C41" i="7"/>
  <c r="B41" i="7"/>
  <c r="C40" i="7"/>
  <c r="B40" i="7"/>
  <c r="C39" i="7"/>
  <c r="B39" i="7"/>
  <c r="C38" i="7"/>
  <c r="B38" i="7"/>
  <c r="C37" i="7"/>
  <c r="B37" i="7"/>
  <c r="C36" i="7"/>
  <c r="B36" i="7"/>
  <c r="C35" i="7"/>
  <c r="B35" i="7"/>
  <c r="C34" i="7"/>
  <c r="B34" i="7"/>
  <c r="C33" i="7"/>
  <c r="B33" i="7"/>
  <c r="C32" i="7"/>
  <c r="B32" i="7"/>
  <c r="C31" i="7"/>
  <c r="B31" i="7"/>
  <c r="C30" i="7"/>
  <c r="B30" i="7"/>
  <c r="C29" i="7"/>
  <c r="B29" i="7"/>
  <c r="C28" i="7"/>
  <c r="B28" i="7"/>
  <c r="C27" i="7"/>
  <c r="B27" i="7"/>
  <c r="C26" i="7"/>
  <c r="B26" i="7"/>
  <c r="C25" i="7"/>
  <c r="B25" i="7"/>
  <c r="C24" i="7"/>
  <c r="B24" i="7"/>
  <c r="C23" i="7"/>
  <c r="B23" i="7"/>
  <c r="C22" i="7"/>
  <c r="B22" i="7"/>
  <c r="C21" i="7"/>
  <c r="B21" i="7"/>
  <c r="C20" i="7"/>
  <c r="B20" i="7"/>
  <c r="C19" i="7"/>
  <c r="B19" i="7"/>
  <c r="C18" i="7"/>
  <c r="B18" i="7"/>
  <c r="C17" i="7"/>
  <c r="B17" i="7"/>
  <c r="C16" i="7"/>
  <c r="B16" i="7"/>
  <c r="C15" i="7"/>
  <c r="B15" i="7"/>
  <c r="C14" i="7"/>
  <c r="B14" i="7"/>
  <c r="C13" i="7"/>
  <c r="B13" i="7"/>
  <c r="C12" i="7"/>
  <c r="B12" i="7"/>
  <c r="C11" i="7"/>
  <c r="B11" i="7"/>
  <c r="C10" i="7"/>
  <c r="B10" i="7"/>
  <c r="C9" i="7"/>
  <c r="B9" i="7"/>
  <c r="C8" i="7"/>
  <c r="B8" i="7"/>
  <c r="C7" i="7"/>
  <c r="B7" i="7"/>
  <c r="C6" i="7"/>
  <c r="B6" i="7"/>
  <c r="C5" i="7"/>
  <c r="B5" i="7"/>
  <c r="C4" i="7"/>
  <c r="B4" i="7"/>
  <c r="B68" i="7" l="1"/>
  <c r="C64" i="7"/>
  <c r="B64" i="7"/>
  <c r="E71" i="7"/>
  <c r="D11" i="8"/>
  <c r="D19" i="8"/>
  <c r="D27" i="8"/>
  <c r="D35" i="8"/>
  <c r="D43" i="8"/>
  <c r="D51" i="8"/>
  <c r="H54" i="8"/>
  <c r="D59" i="8"/>
  <c r="H62" i="8"/>
  <c r="H6" i="8"/>
  <c r="D7" i="8"/>
  <c r="H8" i="8"/>
  <c r="D9" i="8"/>
  <c r="H10" i="8"/>
  <c r="H12" i="8"/>
  <c r="D13" i="8"/>
  <c r="H14" i="8"/>
  <c r="D15" i="8"/>
  <c r="H16" i="8"/>
  <c r="D17" i="8"/>
  <c r="H18" i="8"/>
  <c r="H20" i="8"/>
  <c r="D21" i="8"/>
  <c r="H22" i="8"/>
  <c r="D23" i="8"/>
  <c r="H24" i="8"/>
  <c r="D25" i="8"/>
  <c r="H26" i="8"/>
  <c r="H28" i="8"/>
  <c r="D29" i="8"/>
  <c r="H30" i="8"/>
  <c r="D31" i="8"/>
  <c r="H32" i="8"/>
  <c r="D33" i="8"/>
  <c r="H34" i="8"/>
  <c r="H36" i="8"/>
  <c r="D37" i="8"/>
  <c r="H38" i="8"/>
  <c r="D39" i="8"/>
  <c r="H40" i="8"/>
  <c r="D41" i="8"/>
  <c r="H42" i="8"/>
  <c r="H44" i="8"/>
  <c r="D45" i="8"/>
  <c r="H46" i="8"/>
  <c r="D47" i="8"/>
  <c r="H48" i="8"/>
  <c r="D49" i="8"/>
  <c r="H50" i="8"/>
  <c r="H52" i="8"/>
  <c r="D53" i="8"/>
  <c r="D55" i="8"/>
  <c r="H56" i="8"/>
  <c r="D57" i="8"/>
  <c r="H58" i="8"/>
  <c r="H60" i="8"/>
  <c r="D5" i="8"/>
  <c r="D6" i="8"/>
  <c r="H7" i="8"/>
  <c r="D8" i="8"/>
  <c r="H9" i="8"/>
  <c r="D10" i="8"/>
  <c r="H11" i="8"/>
  <c r="D12" i="8"/>
  <c r="H13" i="8"/>
  <c r="D14" i="8"/>
  <c r="H15" i="8"/>
  <c r="D16" i="8"/>
  <c r="H17" i="8"/>
  <c r="D18" i="8"/>
  <c r="H19" i="8"/>
  <c r="D20" i="8"/>
  <c r="H21" i="8"/>
  <c r="D22" i="8"/>
  <c r="H23" i="8"/>
  <c r="D24" i="8"/>
  <c r="H25" i="8"/>
  <c r="D26" i="8"/>
  <c r="H27" i="8"/>
  <c r="D28" i="8"/>
  <c r="H29" i="8"/>
  <c r="D30" i="8"/>
  <c r="H31" i="8"/>
  <c r="D32" i="8"/>
  <c r="H33" i="8"/>
  <c r="D34" i="8"/>
  <c r="H35" i="8"/>
  <c r="D36" i="8"/>
  <c r="H37" i="8"/>
  <c r="D38" i="8"/>
  <c r="H39" i="8"/>
  <c r="D40" i="8"/>
  <c r="H41" i="8"/>
  <c r="D42" i="8"/>
  <c r="H43" i="8"/>
  <c r="D44" i="8"/>
  <c r="H45" i="8"/>
  <c r="D46" i="8"/>
  <c r="H47" i="8"/>
  <c r="D48" i="8"/>
  <c r="H49" i="8"/>
  <c r="D50" i="8"/>
  <c r="H51" i="8"/>
  <c r="D52" i="8"/>
  <c r="H53" i="8"/>
  <c r="D54" i="8"/>
  <c r="H55" i="8"/>
  <c r="D56" i="8"/>
  <c r="H57" i="8"/>
  <c r="D58" i="8"/>
  <c r="H59" i="8"/>
  <c r="D60" i="8"/>
  <c r="H61" i="8"/>
  <c r="H63" i="8"/>
  <c r="H5" i="8"/>
  <c r="B70" i="8"/>
  <c r="B69" i="8"/>
  <c r="B65" i="8"/>
  <c r="F65" i="8"/>
  <c r="B66" i="8"/>
  <c r="F66" i="8"/>
  <c r="B67" i="8"/>
  <c r="B68" i="8"/>
  <c r="C65" i="8"/>
  <c r="G65" i="8"/>
  <c r="C66" i="8"/>
  <c r="G66" i="8"/>
  <c r="C67" i="8"/>
  <c r="C67" i="7"/>
  <c r="C65" i="7"/>
  <c r="C66" i="7"/>
  <c r="B65" i="7"/>
  <c r="B66" i="7"/>
  <c r="B67" i="7"/>
  <c r="B77" i="7" l="1"/>
  <c r="B73" i="7"/>
  <c r="B72" i="7"/>
  <c r="B75" i="7"/>
  <c r="D68" i="8"/>
  <c r="B71" i="8"/>
  <c r="D66" i="8"/>
  <c r="D65" i="8"/>
  <c r="H68" i="8"/>
  <c r="H66" i="8"/>
  <c r="H65" i="8"/>
  <c r="D67" i="8"/>
  <c r="B71" i="7"/>
  <c r="B70" i="7"/>
  <c r="E70" i="7" s="1"/>
  <c r="B71" i="11" l="1"/>
  <c r="B76" i="7"/>
  <c r="C75" i="7"/>
  <c r="D75" i="7" s="1"/>
  <c r="E75" i="7" s="1"/>
  <c r="B73" i="11"/>
  <c r="C77" i="7"/>
  <c r="D77" i="7" s="1"/>
  <c r="E77" i="7" s="1"/>
  <c r="B73" i="8"/>
  <c r="C76" i="7" l="1"/>
  <c r="B72" i="11"/>
  <c r="D76" i="7"/>
  <c r="E76" i="7" s="1"/>
  <c r="E5" i="6"/>
  <c r="F5" i="6"/>
  <c r="E6" i="6"/>
  <c r="F6" i="6"/>
  <c r="E7" i="6"/>
  <c r="F7" i="6"/>
  <c r="E8" i="6"/>
  <c r="F8" i="6"/>
  <c r="E9" i="6"/>
  <c r="F9" i="6"/>
  <c r="E10" i="6"/>
  <c r="F10" i="6"/>
  <c r="E11" i="6"/>
  <c r="F11" i="6"/>
  <c r="E12" i="6"/>
  <c r="F12" i="6"/>
  <c r="E13" i="6"/>
  <c r="F13" i="6"/>
  <c r="E14" i="6"/>
  <c r="F14" i="6"/>
  <c r="E15" i="6"/>
  <c r="F15" i="6"/>
  <c r="E16" i="6"/>
  <c r="F16" i="6"/>
  <c r="E17" i="6"/>
  <c r="F17" i="6"/>
  <c r="E18" i="6"/>
  <c r="F18" i="6"/>
  <c r="E19" i="6"/>
  <c r="F19" i="6"/>
  <c r="E20" i="6"/>
  <c r="F20" i="6"/>
  <c r="E21" i="6"/>
  <c r="F21" i="6"/>
  <c r="E22" i="6"/>
  <c r="F22" i="6"/>
  <c r="E23" i="6"/>
  <c r="F23" i="6"/>
  <c r="E24" i="6"/>
  <c r="F24" i="6"/>
  <c r="E25" i="6"/>
  <c r="F25" i="6"/>
  <c r="E26" i="6"/>
  <c r="F26" i="6"/>
  <c r="E27" i="6"/>
  <c r="F27" i="6"/>
  <c r="E28" i="6"/>
  <c r="F28" i="6"/>
  <c r="E29" i="6"/>
  <c r="F29" i="6"/>
  <c r="E30" i="6"/>
  <c r="F30" i="6"/>
  <c r="E31" i="6"/>
  <c r="F31" i="6"/>
  <c r="E32" i="6"/>
  <c r="F32" i="6"/>
  <c r="E33" i="6"/>
  <c r="F33" i="6"/>
  <c r="E34" i="6"/>
  <c r="F34" i="6"/>
  <c r="E35" i="6"/>
  <c r="F35" i="6"/>
  <c r="E36" i="6"/>
  <c r="F36" i="6"/>
  <c r="E37" i="6"/>
  <c r="F37" i="6"/>
  <c r="E38" i="6"/>
  <c r="F38" i="6"/>
  <c r="E39" i="6"/>
  <c r="F39" i="6"/>
  <c r="E40" i="6"/>
  <c r="F40" i="6"/>
  <c r="E41" i="6"/>
  <c r="F41" i="6"/>
  <c r="E42" i="6"/>
  <c r="F42" i="6"/>
  <c r="E43" i="6"/>
  <c r="F43" i="6"/>
  <c r="E44" i="6"/>
  <c r="F44" i="6"/>
  <c r="E45" i="6"/>
  <c r="F45" i="6"/>
  <c r="E46" i="6"/>
  <c r="F46" i="6"/>
  <c r="E47" i="6"/>
  <c r="F47" i="6"/>
  <c r="E48" i="6"/>
  <c r="F48" i="6"/>
  <c r="E49" i="6"/>
  <c r="F49" i="6"/>
  <c r="E50" i="6"/>
  <c r="F50" i="6"/>
  <c r="E51" i="6"/>
  <c r="F51" i="6"/>
  <c r="E52" i="6"/>
  <c r="F52" i="6"/>
  <c r="E53" i="6"/>
  <c r="F53" i="6"/>
  <c r="E54" i="6"/>
  <c r="F54" i="6"/>
  <c r="E55" i="6"/>
  <c r="F55" i="6"/>
  <c r="E56" i="6"/>
  <c r="F56" i="6"/>
  <c r="E57" i="6"/>
  <c r="F57" i="6"/>
  <c r="E58" i="6"/>
  <c r="F58" i="6"/>
  <c r="E59" i="6"/>
  <c r="F59" i="6"/>
  <c r="E60" i="6"/>
  <c r="F60" i="6"/>
  <c r="E61" i="6"/>
  <c r="F61" i="6"/>
  <c r="E62" i="6"/>
  <c r="F62" i="6"/>
  <c r="E63" i="6"/>
  <c r="F63" i="6"/>
  <c r="C5" i="6"/>
  <c r="B6" i="6"/>
  <c r="C6" i="6"/>
  <c r="B7" i="6"/>
  <c r="C7" i="6"/>
  <c r="B8" i="6"/>
  <c r="C8" i="6"/>
  <c r="B9" i="6"/>
  <c r="C9" i="6"/>
  <c r="B10" i="6"/>
  <c r="C10" i="6"/>
  <c r="B11" i="6"/>
  <c r="C11" i="6"/>
  <c r="B12" i="6"/>
  <c r="C12" i="6"/>
  <c r="B13" i="6"/>
  <c r="C13" i="6"/>
  <c r="B14" i="6"/>
  <c r="C14" i="6"/>
  <c r="B15" i="6"/>
  <c r="C15" i="6"/>
  <c r="B16" i="6"/>
  <c r="C16" i="6"/>
  <c r="B17" i="6"/>
  <c r="C17" i="6"/>
  <c r="B18" i="6"/>
  <c r="C18" i="6"/>
  <c r="B19" i="6"/>
  <c r="C19" i="6"/>
  <c r="B20" i="6"/>
  <c r="C20" i="6"/>
  <c r="B21" i="6"/>
  <c r="C21" i="6"/>
  <c r="B22" i="6"/>
  <c r="C22" i="6"/>
  <c r="B23" i="6"/>
  <c r="C23" i="6"/>
  <c r="B24" i="6"/>
  <c r="C24" i="6"/>
  <c r="B25" i="6"/>
  <c r="C25" i="6"/>
  <c r="B26" i="6"/>
  <c r="C26" i="6"/>
  <c r="B27" i="6"/>
  <c r="C27" i="6"/>
  <c r="B28" i="6"/>
  <c r="C28" i="6"/>
  <c r="B29" i="6"/>
  <c r="C29" i="6"/>
  <c r="B30" i="6"/>
  <c r="C30" i="6"/>
  <c r="B31" i="6"/>
  <c r="C31" i="6"/>
  <c r="B32" i="6"/>
  <c r="C32" i="6"/>
  <c r="B33" i="6"/>
  <c r="C33" i="6"/>
  <c r="B34" i="6"/>
  <c r="C34" i="6"/>
  <c r="B35" i="6"/>
  <c r="C35" i="6"/>
  <c r="B36" i="6"/>
  <c r="C36" i="6"/>
  <c r="B37" i="6"/>
  <c r="C37" i="6"/>
  <c r="B38" i="6"/>
  <c r="C38" i="6"/>
  <c r="B39" i="6"/>
  <c r="C39" i="6"/>
  <c r="B40" i="6"/>
  <c r="C40" i="6"/>
  <c r="B41" i="6"/>
  <c r="C41" i="6"/>
  <c r="B42" i="6"/>
  <c r="C42" i="6"/>
  <c r="B43" i="6"/>
  <c r="C43" i="6"/>
  <c r="B44" i="6"/>
  <c r="C44" i="6"/>
  <c r="B45" i="6"/>
  <c r="C45" i="6"/>
  <c r="B46" i="6"/>
  <c r="C46" i="6"/>
  <c r="B47" i="6"/>
  <c r="C47" i="6"/>
  <c r="B48" i="6"/>
  <c r="C48" i="6"/>
  <c r="B49" i="6"/>
  <c r="C49" i="6"/>
  <c r="B50" i="6"/>
  <c r="C50" i="6"/>
  <c r="B51" i="6"/>
  <c r="C51" i="6"/>
  <c r="B52" i="6"/>
  <c r="C52" i="6"/>
  <c r="B53" i="6"/>
  <c r="C53" i="6"/>
  <c r="B54" i="6"/>
  <c r="C54" i="6"/>
  <c r="B55" i="6"/>
  <c r="C55" i="6"/>
  <c r="B56" i="6"/>
  <c r="C56" i="6"/>
  <c r="B57" i="6"/>
  <c r="C57" i="6"/>
  <c r="B58" i="6"/>
  <c r="C58" i="6"/>
  <c r="B59" i="6"/>
  <c r="C59" i="6"/>
  <c r="B60" i="6"/>
  <c r="C60" i="6"/>
  <c r="E5" i="4"/>
  <c r="H61" i="4" s="1"/>
  <c r="F5" i="4"/>
  <c r="E6" i="4"/>
  <c r="H62" i="4" s="1"/>
  <c r="F6" i="4"/>
  <c r="I62" i="4" s="1"/>
  <c r="E7" i="4"/>
  <c r="H63" i="4" s="1"/>
  <c r="F7" i="4"/>
  <c r="I63" i="4" s="1"/>
  <c r="E8" i="4"/>
  <c r="H64" i="4" s="1"/>
  <c r="F8" i="4"/>
  <c r="I64" i="4" s="1"/>
  <c r="E9" i="4"/>
  <c r="H65" i="4" s="1"/>
  <c r="F9" i="4"/>
  <c r="I65" i="4" s="1"/>
  <c r="E10" i="4"/>
  <c r="H66" i="4" s="1"/>
  <c r="F10" i="4"/>
  <c r="I66" i="4" s="1"/>
  <c r="E11" i="4"/>
  <c r="H67" i="4" s="1"/>
  <c r="F11" i="4"/>
  <c r="I67" i="4" s="1"/>
  <c r="E12" i="4"/>
  <c r="H68" i="4" s="1"/>
  <c r="F12" i="4"/>
  <c r="I68" i="4" s="1"/>
  <c r="E13" i="4"/>
  <c r="H69" i="4" s="1"/>
  <c r="F13" i="4"/>
  <c r="I69" i="4" s="1"/>
  <c r="E14" i="4"/>
  <c r="H70" i="4" s="1"/>
  <c r="F14" i="4"/>
  <c r="I70" i="4" s="1"/>
  <c r="E15" i="4"/>
  <c r="H71" i="4" s="1"/>
  <c r="F15" i="4"/>
  <c r="I71" i="4" s="1"/>
  <c r="E16" i="4"/>
  <c r="H72" i="4" s="1"/>
  <c r="F16" i="4"/>
  <c r="I72" i="4" s="1"/>
  <c r="E17" i="4"/>
  <c r="H73" i="4" s="1"/>
  <c r="F17" i="4"/>
  <c r="I73" i="4" s="1"/>
  <c r="E18" i="4"/>
  <c r="H74" i="4" s="1"/>
  <c r="F18" i="4"/>
  <c r="I74" i="4" s="1"/>
  <c r="E19" i="4"/>
  <c r="H75" i="4" s="1"/>
  <c r="F19" i="4"/>
  <c r="I75" i="4" s="1"/>
  <c r="E20" i="4"/>
  <c r="H76" i="4" s="1"/>
  <c r="F20" i="4"/>
  <c r="I76" i="4" s="1"/>
  <c r="E21" i="4"/>
  <c r="H77" i="4" s="1"/>
  <c r="F21" i="4"/>
  <c r="I77" i="4" s="1"/>
  <c r="E22" i="4"/>
  <c r="H78" i="4" s="1"/>
  <c r="F22" i="4"/>
  <c r="I78" i="4" s="1"/>
  <c r="E23" i="4"/>
  <c r="H79" i="4" s="1"/>
  <c r="F23" i="4"/>
  <c r="I79" i="4" s="1"/>
  <c r="E24" i="4"/>
  <c r="H80" i="4" s="1"/>
  <c r="F24" i="4"/>
  <c r="I80" i="4" s="1"/>
  <c r="E25" i="4"/>
  <c r="H81" i="4" s="1"/>
  <c r="F25" i="4"/>
  <c r="I81" i="4" s="1"/>
  <c r="E26" i="4"/>
  <c r="H82" i="4" s="1"/>
  <c r="F26" i="4"/>
  <c r="I82" i="4" s="1"/>
  <c r="E27" i="4"/>
  <c r="H83" i="4" s="1"/>
  <c r="F27" i="4"/>
  <c r="I83" i="4" s="1"/>
  <c r="E28" i="4"/>
  <c r="H84" i="4" s="1"/>
  <c r="F28" i="4"/>
  <c r="I84" i="4" s="1"/>
  <c r="E29" i="4"/>
  <c r="H85" i="4" s="1"/>
  <c r="F29" i="4"/>
  <c r="I85" i="4" s="1"/>
  <c r="E30" i="4"/>
  <c r="H86" i="4" s="1"/>
  <c r="F30" i="4"/>
  <c r="I86" i="4" s="1"/>
  <c r="E31" i="4"/>
  <c r="H87" i="4" s="1"/>
  <c r="F31" i="4"/>
  <c r="I87" i="4" s="1"/>
  <c r="E32" i="4"/>
  <c r="H88" i="4" s="1"/>
  <c r="F32" i="4"/>
  <c r="I88" i="4" s="1"/>
  <c r="E33" i="4"/>
  <c r="H89" i="4" s="1"/>
  <c r="F33" i="4"/>
  <c r="I89" i="4" s="1"/>
  <c r="E34" i="4"/>
  <c r="H90" i="4" s="1"/>
  <c r="F34" i="4"/>
  <c r="I90" i="4" s="1"/>
  <c r="E35" i="4"/>
  <c r="H91" i="4" s="1"/>
  <c r="F35" i="4"/>
  <c r="I91" i="4" s="1"/>
  <c r="E36" i="4"/>
  <c r="H92" i="4" s="1"/>
  <c r="F36" i="4"/>
  <c r="I92" i="4" s="1"/>
  <c r="E37" i="4"/>
  <c r="H93" i="4" s="1"/>
  <c r="F37" i="4"/>
  <c r="I93" i="4" s="1"/>
  <c r="E38" i="4"/>
  <c r="H94" i="4" s="1"/>
  <c r="F38" i="4"/>
  <c r="I94" i="4" s="1"/>
  <c r="E39" i="4"/>
  <c r="H95" i="4" s="1"/>
  <c r="F39" i="4"/>
  <c r="I95" i="4" s="1"/>
  <c r="E40" i="4"/>
  <c r="H96" i="4" s="1"/>
  <c r="F40" i="4"/>
  <c r="I96" i="4" s="1"/>
  <c r="E41" i="4"/>
  <c r="H97" i="4" s="1"/>
  <c r="F41" i="4"/>
  <c r="I97" i="4" s="1"/>
  <c r="E42" i="4"/>
  <c r="H98" i="4" s="1"/>
  <c r="F42" i="4"/>
  <c r="I98" i="4" s="1"/>
  <c r="E43" i="4"/>
  <c r="H99" i="4" s="1"/>
  <c r="F43" i="4"/>
  <c r="I99" i="4" s="1"/>
  <c r="E44" i="4"/>
  <c r="H100" i="4" s="1"/>
  <c r="F44" i="4"/>
  <c r="I100" i="4" s="1"/>
  <c r="E45" i="4"/>
  <c r="H101" i="4" s="1"/>
  <c r="F45" i="4"/>
  <c r="I101" i="4" s="1"/>
  <c r="E46" i="4"/>
  <c r="H102" i="4" s="1"/>
  <c r="F46" i="4"/>
  <c r="I102" i="4" s="1"/>
  <c r="E47" i="4"/>
  <c r="H103" i="4" s="1"/>
  <c r="F47" i="4"/>
  <c r="I103" i="4" s="1"/>
  <c r="E48" i="4"/>
  <c r="H104" i="4" s="1"/>
  <c r="F48" i="4"/>
  <c r="I104" i="4" s="1"/>
  <c r="E49" i="4"/>
  <c r="H105" i="4" s="1"/>
  <c r="F49" i="4"/>
  <c r="I105" i="4" s="1"/>
  <c r="E50" i="4"/>
  <c r="H106" i="4" s="1"/>
  <c r="F50" i="4"/>
  <c r="I106" i="4" s="1"/>
  <c r="E51" i="4"/>
  <c r="H107" i="4" s="1"/>
  <c r="F51" i="4"/>
  <c r="I107" i="4" s="1"/>
  <c r="E52" i="4"/>
  <c r="H108" i="4" s="1"/>
  <c r="F52" i="4"/>
  <c r="I108" i="4" s="1"/>
  <c r="E53" i="4"/>
  <c r="H109" i="4" s="1"/>
  <c r="F53" i="4"/>
  <c r="I109" i="4" s="1"/>
  <c r="E54" i="4"/>
  <c r="H110" i="4" s="1"/>
  <c r="F54" i="4"/>
  <c r="I110" i="4" s="1"/>
  <c r="E55" i="4"/>
  <c r="H111" i="4" s="1"/>
  <c r="F55" i="4"/>
  <c r="I111" i="4" s="1"/>
  <c r="E56" i="4"/>
  <c r="H112" i="4" s="1"/>
  <c r="F56" i="4"/>
  <c r="I112" i="4" s="1"/>
  <c r="E57" i="4"/>
  <c r="H113" i="4" s="1"/>
  <c r="F57" i="4"/>
  <c r="I113" i="4" s="1"/>
  <c r="E58" i="4"/>
  <c r="H114" i="4" s="1"/>
  <c r="F58" i="4"/>
  <c r="I114" i="4" s="1"/>
  <c r="E59" i="4"/>
  <c r="H115" i="4" s="1"/>
  <c r="F59" i="4"/>
  <c r="I115" i="4" s="1"/>
  <c r="E60" i="4"/>
  <c r="H116" i="4" s="1"/>
  <c r="F60" i="4"/>
  <c r="I116" i="4" s="1"/>
  <c r="E61" i="4"/>
  <c r="H117" i="4" s="1"/>
  <c r="F61" i="4"/>
  <c r="I117" i="4" s="1"/>
  <c r="E62" i="4"/>
  <c r="H118" i="4" s="1"/>
  <c r="F62" i="4"/>
  <c r="I118" i="4" s="1"/>
  <c r="E63" i="4"/>
  <c r="H119" i="4" s="1"/>
  <c r="F63" i="4"/>
  <c r="I119" i="4" s="1"/>
  <c r="B5" i="4"/>
  <c r="H5" i="4" s="1"/>
  <c r="C5" i="4"/>
  <c r="I5" i="4" s="1"/>
  <c r="B6" i="4"/>
  <c r="H6" i="4" s="1"/>
  <c r="C6" i="4"/>
  <c r="I6" i="4" s="1"/>
  <c r="B7" i="4"/>
  <c r="H7" i="4" s="1"/>
  <c r="C7" i="4"/>
  <c r="I7" i="4" s="1"/>
  <c r="B8" i="4"/>
  <c r="H8" i="4" s="1"/>
  <c r="C8" i="4"/>
  <c r="I8" i="4" s="1"/>
  <c r="B9" i="4"/>
  <c r="H9" i="4" s="1"/>
  <c r="C9" i="4"/>
  <c r="I9" i="4" s="1"/>
  <c r="B10" i="4"/>
  <c r="H10" i="4" s="1"/>
  <c r="C10" i="4"/>
  <c r="I10" i="4" s="1"/>
  <c r="B11" i="4"/>
  <c r="H11" i="4" s="1"/>
  <c r="C11" i="4"/>
  <c r="I11" i="4" s="1"/>
  <c r="B12" i="4"/>
  <c r="H12" i="4" s="1"/>
  <c r="C12" i="4"/>
  <c r="I12" i="4" s="1"/>
  <c r="B13" i="4"/>
  <c r="H13" i="4" s="1"/>
  <c r="C13" i="4"/>
  <c r="I13" i="4" s="1"/>
  <c r="B14" i="4"/>
  <c r="H14" i="4" s="1"/>
  <c r="C14" i="4"/>
  <c r="I14" i="4" s="1"/>
  <c r="B15" i="4"/>
  <c r="H15" i="4" s="1"/>
  <c r="C15" i="4"/>
  <c r="I15" i="4" s="1"/>
  <c r="B16" i="4"/>
  <c r="H16" i="4" s="1"/>
  <c r="C16" i="4"/>
  <c r="I16" i="4" s="1"/>
  <c r="B17" i="4"/>
  <c r="H17" i="4" s="1"/>
  <c r="C17" i="4"/>
  <c r="I17" i="4" s="1"/>
  <c r="B18" i="4"/>
  <c r="H18" i="4" s="1"/>
  <c r="C18" i="4"/>
  <c r="I18" i="4" s="1"/>
  <c r="B19" i="4"/>
  <c r="H19" i="4" s="1"/>
  <c r="C19" i="4"/>
  <c r="I19" i="4" s="1"/>
  <c r="B20" i="4"/>
  <c r="H20" i="4" s="1"/>
  <c r="C20" i="4"/>
  <c r="I20" i="4" s="1"/>
  <c r="B21" i="4"/>
  <c r="H21" i="4" s="1"/>
  <c r="C21" i="4"/>
  <c r="I21" i="4" s="1"/>
  <c r="B22" i="4"/>
  <c r="H22" i="4" s="1"/>
  <c r="C22" i="4"/>
  <c r="I22" i="4" s="1"/>
  <c r="B23" i="4"/>
  <c r="H23" i="4" s="1"/>
  <c r="C23" i="4"/>
  <c r="I23" i="4" s="1"/>
  <c r="B24" i="4"/>
  <c r="H24" i="4" s="1"/>
  <c r="C24" i="4"/>
  <c r="I24" i="4" s="1"/>
  <c r="B25" i="4"/>
  <c r="H25" i="4" s="1"/>
  <c r="C25" i="4"/>
  <c r="I25" i="4" s="1"/>
  <c r="B26" i="4"/>
  <c r="H26" i="4" s="1"/>
  <c r="C26" i="4"/>
  <c r="I26" i="4" s="1"/>
  <c r="B27" i="4"/>
  <c r="H27" i="4" s="1"/>
  <c r="C27" i="4"/>
  <c r="I27" i="4" s="1"/>
  <c r="B28" i="4"/>
  <c r="H28" i="4" s="1"/>
  <c r="C28" i="4"/>
  <c r="I28" i="4" s="1"/>
  <c r="B29" i="4"/>
  <c r="H29" i="4" s="1"/>
  <c r="C29" i="4"/>
  <c r="I29" i="4" s="1"/>
  <c r="B30" i="4"/>
  <c r="H30" i="4" s="1"/>
  <c r="C30" i="4"/>
  <c r="I30" i="4" s="1"/>
  <c r="B31" i="4"/>
  <c r="H31" i="4" s="1"/>
  <c r="C31" i="4"/>
  <c r="I31" i="4" s="1"/>
  <c r="B32" i="4"/>
  <c r="H32" i="4" s="1"/>
  <c r="C32" i="4"/>
  <c r="I32" i="4" s="1"/>
  <c r="B33" i="4"/>
  <c r="H33" i="4" s="1"/>
  <c r="C33" i="4"/>
  <c r="I33" i="4" s="1"/>
  <c r="B34" i="4"/>
  <c r="H34" i="4" s="1"/>
  <c r="C34" i="4"/>
  <c r="I34" i="4" s="1"/>
  <c r="B35" i="4"/>
  <c r="H35" i="4" s="1"/>
  <c r="C35" i="4"/>
  <c r="I35" i="4" s="1"/>
  <c r="B36" i="4"/>
  <c r="H36" i="4" s="1"/>
  <c r="C36" i="4"/>
  <c r="I36" i="4" s="1"/>
  <c r="B37" i="4"/>
  <c r="H37" i="4" s="1"/>
  <c r="C37" i="4"/>
  <c r="I37" i="4" s="1"/>
  <c r="B38" i="4"/>
  <c r="H38" i="4" s="1"/>
  <c r="C38" i="4"/>
  <c r="I38" i="4" s="1"/>
  <c r="B39" i="4"/>
  <c r="H39" i="4" s="1"/>
  <c r="C39" i="4"/>
  <c r="I39" i="4" s="1"/>
  <c r="B40" i="4"/>
  <c r="H40" i="4" s="1"/>
  <c r="C40" i="4"/>
  <c r="I40" i="4" s="1"/>
  <c r="B41" i="4"/>
  <c r="H41" i="4" s="1"/>
  <c r="C41" i="4"/>
  <c r="I41" i="4" s="1"/>
  <c r="B42" i="4"/>
  <c r="H42" i="4" s="1"/>
  <c r="C42" i="4"/>
  <c r="I42" i="4" s="1"/>
  <c r="B43" i="4"/>
  <c r="H43" i="4" s="1"/>
  <c r="C43" i="4"/>
  <c r="I43" i="4" s="1"/>
  <c r="B44" i="4"/>
  <c r="H44" i="4" s="1"/>
  <c r="C44" i="4"/>
  <c r="I44" i="4" s="1"/>
  <c r="B45" i="4"/>
  <c r="H45" i="4" s="1"/>
  <c r="C45" i="4"/>
  <c r="I45" i="4" s="1"/>
  <c r="B46" i="4"/>
  <c r="H46" i="4" s="1"/>
  <c r="C46" i="4"/>
  <c r="I46" i="4" s="1"/>
  <c r="B47" i="4"/>
  <c r="H47" i="4" s="1"/>
  <c r="C47" i="4"/>
  <c r="I47" i="4" s="1"/>
  <c r="B48" i="4"/>
  <c r="H48" i="4" s="1"/>
  <c r="C48" i="4"/>
  <c r="I48" i="4" s="1"/>
  <c r="B49" i="4"/>
  <c r="H49" i="4" s="1"/>
  <c r="C49" i="4"/>
  <c r="I49" i="4" s="1"/>
  <c r="B50" i="4"/>
  <c r="H50" i="4" s="1"/>
  <c r="C50" i="4"/>
  <c r="I50" i="4" s="1"/>
  <c r="B51" i="4"/>
  <c r="H51" i="4" s="1"/>
  <c r="C51" i="4"/>
  <c r="I51" i="4" s="1"/>
  <c r="B52" i="4"/>
  <c r="H52" i="4" s="1"/>
  <c r="C52" i="4"/>
  <c r="I52" i="4" s="1"/>
  <c r="B53" i="4"/>
  <c r="H53" i="4" s="1"/>
  <c r="C53" i="4"/>
  <c r="I53" i="4" s="1"/>
  <c r="B54" i="4"/>
  <c r="H54" i="4" s="1"/>
  <c r="C54" i="4"/>
  <c r="I54" i="4" s="1"/>
  <c r="B55" i="4"/>
  <c r="H55" i="4" s="1"/>
  <c r="C55" i="4"/>
  <c r="I55" i="4" s="1"/>
  <c r="B56" i="4"/>
  <c r="H56" i="4" s="1"/>
  <c r="C56" i="4"/>
  <c r="I56" i="4" s="1"/>
  <c r="B57" i="4"/>
  <c r="H57" i="4" s="1"/>
  <c r="C57" i="4"/>
  <c r="I57" i="4" s="1"/>
  <c r="B58" i="4"/>
  <c r="H58" i="4" s="1"/>
  <c r="C58" i="4"/>
  <c r="I58" i="4" s="1"/>
  <c r="B59" i="4"/>
  <c r="H59" i="4" s="1"/>
  <c r="C59" i="4"/>
  <c r="I59" i="4" s="1"/>
  <c r="B60" i="4"/>
  <c r="H60" i="4" s="1"/>
  <c r="C60" i="4"/>
  <c r="I60" i="4" s="1"/>
  <c r="F65" i="6" l="1"/>
  <c r="B65" i="6"/>
  <c r="B71" i="6" s="1"/>
  <c r="C65" i="6"/>
  <c r="E65" i="6"/>
  <c r="E71" i="6" s="1"/>
  <c r="B66" i="4"/>
  <c r="E66" i="4"/>
  <c r="I61" i="4"/>
  <c r="B68" i="4" s="1"/>
  <c r="B65" i="4"/>
  <c r="E68" i="6"/>
  <c r="E66" i="6"/>
  <c r="C67" i="6"/>
  <c r="B67" i="6"/>
  <c r="B66" i="6"/>
  <c r="B68" i="6"/>
  <c r="B69" i="6"/>
  <c r="B70" i="6"/>
  <c r="I10" i="6" s="1"/>
  <c r="C66" i="6"/>
  <c r="F66" i="6"/>
  <c r="C68" i="6"/>
  <c r="F68" i="6"/>
  <c r="E65" i="4"/>
  <c r="C68" i="1"/>
  <c r="B68" i="1"/>
  <c r="F68" i="1"/>
  <c r="E68" i="1"/>
  <c r="C67" i="1"/>
  <c r="B67" i="1"/>
  <c r="F67" i="1"/>
  <c r="E67" i="1"/>
  <c r="C66" i="1"/>
  <c r="B66" i="1"/>
  <c r="F66" i="1"/>
  <c r="E66" i="1"/>
  <c r="J5" i="1" a="1"/>
  <c r="J6" i="1" s="1"/>
  <c r="I5" i="1" a="1"/>
  <c r="I5" i="1" s="1"/>
  <c r="N5" i="1" a="1"/>
  <c r="N6" i="1" s="1"/>
  <c r="M5" i="1" a="1"/>
  <c r="M5" i="1" s="1"/>
  <c r="B69" i="4" l="1"/>
  <c r="I13" i="6" s="1"/>
  <c r="I9" i="6"/>
  <c r="I20" i="6"/>
  <c r="I21" i="6" s="1"/>
  <c r="I14" i="6"/>
  <c r="I4" i="6"/>
  <c r="I16" i="6"/>
  <c r="I5" i="6"/>
  <c r="I10" i="1"/>
  <c r="I8" i="1"/>
  <c r="I6" i="1"/>
  <c r="I9" i="1"/>
  <c r="I7" i="1"/>
  <c r="J9" i="1"/>
  <c r="J7" i="1"/>
  <c r="J5" i="1"/>
  <c r="J10" i="1"/>
  <c r="J8" i="1"/>
  <c r="N9" i="1"/>
  <c r="N7" i="1"/>
  <c r="N5" i="1"/>
  <c r="N10" i="1"/>
  <c r="N8" i="1"/>
  <c r="M10" i="1"/>
  <c r="M8" i="1"/>
  <c r="M6" i="1"/>
  <c r="M9" i="1"/>
  <c r="M7" i="1"/>
  <c r="I22" i="6" l="1"/>
  <c r="I6" i="6"/>
  <c r="I15" i="6"/>
  <c r="I17" i="6" s="1"/>
  <c r="I25" i="6" s="1"/>
  <c r="I30" i="6" l="1"/>
  <c r="I32" i="6"/>
  <c r="I31" i="6"/>
</calcChain>
</file>

<file path=xl/sharedStrings.xml><?xml version="1.0" encoding="utf-8"?>
<sst xmlns="http://schemas.openxmlformats.org/spreadsheetml/2006/main" count="151" uniqueCount="109">
  <si>
    <t>avant</t>
  </si>
  <si>
    <t>après</t>
  </si>
  <si>
    <t>n</t>
  </si>
  <si>
    <t>m</t>
  </si>
  <si>
    <t>SCE</t>
  </si>
  <si>
    <t>Classes</t>
  </si>
  <si>
    <t>Traitement (a)</t>
  </si>
  <si>
    <t>Contrôle (b)</t>
  </si>
  <si>
    <t>Corrélations</t>
  </si>
  <si>
    <t>ANCOVA</t>
  </si>
  <si>
    <t>Etape a. ANOVA des scores posttest</t>
  </si>
  <si>
    <t>Etape b. ANOVA des scores prétest</t>
  </si>
  <si>
    <t>SCEtotal (xa,xb)</t>
  </si>
  <si>
    <t>SCE total(ya,yb)</t>
  </si>
  <si>
    <t>SCE total(xa,xb)</t>
  </si>
  <si>
    <t>Etape c. Ajustement des variances</t>
  </si>
  <si>
    <t>Etape d. Ajustement des moyennes</t>
  </si>
  <si>
    <t>mtotal</t>
  </si>
  <si>
    <t>Etape e. Calcul de F(1,N-3)</t>
  </si>
  <si>
    <t>Valeur critique</t>
  </si>
  <si>
    <t>Valeur critique (5%)</t>
  </si>
  <si>
    <t>Valeurs critiques (5%)</t>
  </si>
  <si>
    <t>t(5%;113)</t>
  </si>
  <si>
    <t>F(1,113)</t>
  </si>
  <si>
    <t>ANOVA de la différence</t>
  </si>
  <si>
    <t>Différence</t>
  </si>
  <si>
    <t>SCE total(ya-xa,yb-xb)</t>
  </si>
  <si>
    <t>F(1,112)</t>
  </si>
  <si>
    <t>p-valeur</t>
  </si>
  <si>
    <t>pré</t>
  </si>
  <si>
    <t>post</t>
  </si>
  <si>
    <t>s</t>
  </si>
  <si>
    <t>sg</t>
  </si>
  <si>
    <t>d</t>
  </si>
  <si>
    <t>Δ</t>
  </si>
  <si>
    <t>variances</t>
  </si>
  <si>
    <t>Score-z</t>
  </si>
  <si>
    <t>d pretest</t>
  </si>
  <si>
    <t>g pretest</t>
  </si>
  <si>
    <t>Δ pretest</t>
  </si>
  <si>
    <t>Δ ajusté</t>
  </si>
  <si>
    <t>d ajusté</t>
  </si>
  <si>
    <t>prétest (xa)</t>
  </si>
  <si>
    <t>posttest (ya)</t>
  </si>
  <si>
    <t>prétest (xb)</t>
  </si>
  <si>
    <t>posttest (yb)</t>
  </si>
  <si>
    <t>Exemple 8</t>
  </si>
  <si>
    <t>Tailles d'effets ajustées</t>
  </si>
  <si>
    <t>Description</t>
  </si>
  <si>
    <t>Moyennes, écart-types, histogrammes des 4 jeux de données</t>
  </si>
  <si>
    <t>Les tailles d'effet posttest sont ajustées aux tailles d'effets prétests</t>
  </si>
  <si>
    <t>Les corrélations scores posttests / scores prétests sont étudiées pour chacun des deux groupes et pour les deux groupes réunis</t>
  </si>
  <si>
    <t>(a) + (b)</t>
  </si>
  <si>
    <t>Test z, t et F (chapitre 7) et calcul des tailles d'effet des données posttest (chapitre 8)</t>
  </si>
  <si>
    <t>ANCOVA (chapitre 9 ; annexe 4)</t>
  </si>
  <si>
    <t>ANOVA de la différence (chapitre 9 ; annexe 4)</t>
  </si>
  <si>
    <t>Corrélations prétest - posttest (chapitre 9 ; annexe 4)</t>
  </si>
  <si>
    <t>Tailles d'effets posttests ajustées aux tailles d'effet prétest (chapitre 9 ; annexe 2)</t>
  </si>
  <si>
    <t>Description des données (chapitre 1)</t>
  </si>
  <si>
    <t>Les variances et tailles d'effet sont ajustées en tenant compte de la corrélation entre les scores posttests et prétests</t>
  </si>
  <si>
    <t>m      (1.3)</t>
  </si>
  <si>
    <t>σ       (1.7)</t>
  </si>
  <si>
    <t>s        (1.8)</t>
  </si>
  <si>
    <t>s                           (1.8)</t>
  </si>
  <si>
    <t>SCE                      (1.4)</t>
  </si>
  <si>
    <t>m                         (1.3)</t>
  </si>
  <si>
    <t>SCE total           (1.4)</t>
  </si>
  <si>
    <t>z                          (4.2)</t>
  </si>
  <si>
    <t>t                          (4.4)</t>
  </si>
  <si>
    <t>F                          (4.5)</t>
  </si>
  <si>
    <t>sg                        (4.3)</t>
  </si>
  <si>
    <t>d                         (2.5)</t>
  </si>
  <si>
    <t>g                         (2.7)</t>
  </si>
  <si>
    <t>Δ                       (2.10)</t>
  </si>
  <si>
    <t xml:space="preserve">SCE total (ya, yb)  </t>
  </si>
  <si>
    <t>Tests statistiques sur les différences de moyennes : test Z, T et F. Calculs des tailles d'effets (d de Cohen, g de Hedges et Δ de Glass), de leur variance et valeurs p.</t>
  </si>
  <si>
    <t>Quatre jeux de données fictives sont utilisés ici à titre d’exemple pour appliquer certaines méthodes de calculs abordées dans les deux premières parties de ce livre. Ce sont des nombres entiers compris entre 0 et 10 que l’on peut considérer comme étant des scores d’élèves. Pour chacun des groupes traitement et contrôle, des scores prétests et posttests sont proposés. Les notations utilisées sont celles des annexes 1, 2 et 4.</t>
  </si>
  <si>
    <t>a               (1.21)</t>
  </si>
  <si>
    <t>R²             (1.23)</t>
  </si>
  <si>
    <t>a total     (1.21)</t>
  </si>
  <si>
    <t>R² total   (1.23)</t>
  </si>
  <si>
    <t>mtotal                           (1.3)</t>
  </si>
  <si>
    <t>m                                   (1.3)</t>
  </si>
  <si>
    <t>SCE                               (1.9)</t>
  </si>
  <si>
    <t>SCE total(ya,yb)         (1.9)</t>
  </si>
  <si>
    <t>SCE total(xa,xb)         (1.9)</t>
  </si>
  <si>
    <t>SPE                              (1.18)</t>
  </si>
  <si>
    <t>SCEintra(ya,yb)                      (1.12)</t>
  </si>
  <si>
    <t>SCEinter(ya,yb)                     (1.15)</t>
  </si>
  <si>
    <t>SCEintra(xa,xb)                      (1.12)</t>
  </si>
  <si>
    <t>R²total                                       (4.7)</t>
  </si>
  <si>
    <t>R²intra                                       (4.9)</t>
  </si>
  <si>
    <t>SCEtotal(ya,yb)ajustée           (4.6)</t>
  </si>
  <si>
    <t>SCEintra(ya,yb)ajustée          (4.8)</t>
  </si>
  <si>
    <t>SCEinter(ya,yb)ajustée         (4.10)</t>
  </si>
  <si>
    <t>a(intra(x,y))                            (4.11)</t>
  </si>
  <si>
    <t>mya,ajustée                           (4.12)</t>
  </si>
  <si>
    <t>myb,ajustée                          (4.13)</t>
  </si>
  <si>
    <t>F(1,N-3)                                  (4.14)</t>
  </si>
  <si>
    <t>g                                              (2.12)</t>
  </si>
  <si>
    <t>Tailles d'effet ajustées</t>
  </si>
  <si>
    <t>F(1, N-2)              (4.16)</t>
  </si>
  <si>
    <t>Analyse de la variance des différences de scores (gain scores)</t>
  </si>
  <si>
    <t>Tests det taille d'effet</t>
  </si>
  <si>
    <t>Chapitres 1, 4, 7, 8 et 9.</t>
  </si>
  <si>
    <t>Différence des tailles d'effet</t>
  </si>
  <si>
    <t>g ajusté</t>
  </si>
  <si>
    <t>g ajusté (2.14)</t>
  </si>
  <si>
    <t>Le second calcul utilise l'écart-type groupé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</si>
</sst>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10"/>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sz val="10"/>
      <color theme="1"/>
      <name val="Calibri"/>
      <family val="2"/>
      <scheme val="minor"/>
    </font>
    <font>
      <b/>
      <sz val="11"/>
      <color theme="1"/>
      <name val="Calibri"/>
      <family val="2"/>
    </font>
    <font>
      <sz val="8"/>
      <name val="Calibri"/>
      <family val="2"/>
      <scheme val="minor"/>
    </font>
    <font>
      <b/>
      <sz val="10"/>
      <color theme="1"/>
      <name val="Calibri"/>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70">
    <xf numFmtId="0" fontId="0" fillId="0" borderId="0" xfId="0"/>
    <xf numFmtId="0" fontId="0" fillId="0" borderId="0" xfId="0" applyAlignment="1">
      <alignment horizontal="center"/>
    </xf>
    <xf numFmtId="0" fontId="0" fillId="0" borderId="1" xfId="0" applyBorder="1" applyAlignment="1">
      <alignment horizontal="center"/>
    </xf>
    <xf numFmtId="0" fontId="1" fillId="0" borderId="0" xfId="0" applyFont="1"/>
    <xf numFmtId="0" fontId="1" fillId="0" borderId="1" xfId="0" applyFont="1" applyBorder="1"/>
    <xf numFmtId="0" fontId="4" fillId="0" borderId="0" xfId="0" applyFont="1"/>
    <xf numFmtId="0" fontId="5" fillId="0" borderId="0" xfId="0" applyFont="1" applyAlignment="1">
      <alignment horizontal="center"/>
    </xf>
    <xf numFmtId="0" fontId="5" fillId="0" borderId="0" xfId="0" applyFont="1"/>
    <xf numFmtId="0" fontId="6" fillId="0" borderId="0" xfId="0" applyFont="1"/>
    <xf numFmtId="0" fontId="7" fillId="0" borderId="0" xfId="0" applyFont="1" applyAlignment="1">
      <alignment horizontal="center"/>
    </xf>
    <xf numFmtId="0" fontId="7" fillId="0" borderId="0" xfId="0" applyFont="1"/>
    <xf numFmtId="0" fontId="7" fillId="0" borderId="0" xfId="0" applyFont="1" applyFill="1" applyAlignment="1">
      <alignment horizontal="center"/>
    </xf>
    <xf numFmtId="0" fontId="0" fillId="0" borderId="0" xfId="0" applyFill="1" applyAlignment="1">
      <alignment horizontal="center"/>
    </xf>
    <xf numFmtId="0" fontId="0" fillId="0" borderId="0" xfId="0" applyFill="1" applyBorder="1" applyAlignment="1">
      <alignment horizontal="center"/>
    </xf>
    <xf numFmtId="0" fontId="0" fillId="0" borderId="1" xfId="0" applyFill="1" applyBorder="1" applyAlignment="1">
      <alignment horizontal="center"/>
    </xf>
    <xf numFmtId="0" fontId="0" fillId="0" borderId="0" xfId="0" applyFill="1"/>
    <xf numFmtId="0" fontId="7" fillId="0" borderId="0" xfId="0" applyFont="1" applyFill="1"/>
    <xf numFmtId="0" fontId="8" fillId="0" borderId="0" xfId="0" applyFont="1"/>
    <xf numFmtId="0" fontId="8" fillId="0" borderId="0" xfId="0" applyFont="1" applyFill="1" applyBorder="1" applyAlignment="1">
      <alignment horizontal="center"/>
    </xf>
    <xf numFmtId="0" fontId="8" fillId="0" borderId="0" xfId="0" applyFont="1" applyAlignment="1">
      <alignment horizontal="center"/>
    </xf>
    <xf numFmtId="0" fontId="2" fillId="0" borderId="1" xfId="0" applyFont="1" applyBorder="1" applyAlignment="1">
      <alignment horizontal="center"/>
    </xf>
    <xf numFmtId="0" fontId="2" fillId="0" borderId="1" xfId="0" applyFont="1" applyFill="1" applyBorder="1" applyAlignment="1">
      <alignment horizontal="center"/>
    </xf>
    <xf numFmtId="0" fontId="2" fillId="0" borderId="0" xfId="0" applyFont="1" applyFill="1" applyBorder="1" applyAlignment="1">
      <alignment horizontal="center"/>
    </xf>
    <xf numFmtId="0" fontId="2" fillId="0" borderId="0" xfId="0" applyFont="1" applyAlignment="1">
      <alignment horizontal="center"/>
    </xf>
    <xf numFmtId="0" fontId="2" fillId="0" borderId="0" xfId="0" applyFont="1" applyFill="1"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2" fillId="0" borderId="0" xfId="0" applyFont="1"/>
    <xf numFmtId="0" fontId="2" fillId="0" borderId="1" xfId="0" applyFont="1" applyBorder="1"/>
    <xf numFmtId="0" fontId="8" fillId="0" borderId="1" xfId="0" applyFont="1" applyBorder="1" applyAlignment="1">
      <alignment horizontal="center"/>
    </xf>
    <xf numFmtId="0" fontId="2" fillId="0" borderId="1" xfId="0" applyFont="1" applyFill="1" applyBorder="1"/>
    <xf numFmtId="0" fontId="2" fillId="0" borderId="3" xfId="0" applyFont="1" applyBorder="1" applyAlignment="1">
      <alignment horizontal="center"/>
    </xf>
    <xf numFmtId="0" fontId="8" fillId="0" borderId="1" xfId="0" applyFont="1" applyBorder="1"/>
    <xf numFmtId="0" fontId="8" fillId="0" borderId="1" xfId="0" applyFont="1" applyFill="1" applyBorder="1"/>
    <xf numFmtId="0" fontId="2" fillId="0" borderId="1" xfId="0" applyFont="1" applyBorder="1" applyAlignment="1">
      <alignment horizontal="center"/>
    </xf>
    <xf numFmtId="0" fontId="2" fillId="0" borderId="1" xfId="0" applyFont="1" applyBorder="1" applyAlignment="1">
      <alignment horizontal="center"/>
    </xf>
    <xf numFmtId="0" fontId="0" fillId="0" borderId="1" xfId="0" applyBorder="1"/>
    <xf numFmtId="0" fontId="2" fillId="0" borderId="0" xfId="0" applyFont="1" applyBorder="1" applyAlignment="1">
      <alignment horizontal="center"/>
    </xf>
    <xf numFmtId="0" fontId="8" fillId="0" borderId="0"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1" xfId="0" applyFont="1" applyBorder="1" applyAlignment="1">
      <alignment horizontal="center"/>
    </xf>
    <xf numFmtId="0" fontId="9" fillId="0" borderId="1" xfId="0" applyFont="1" applyBorder="1"/>
    <xf numFmtId="0" fontId="2" fillId="0" borderId="4" xfId="0" applyFont="1" applyBorder="1" applyAlignment="1">
      <alignment horizontal="center"/>
    </xf>
    <xf numFmtId="0" fontId="1" fillId="0" borderId="7" xfId="0" applyFont="1" applyBorder="1" applyAlignment="1">
      <alignment horizontal="center"/>
    </xf>
    <xf numFmtId="0" fontId="2" fillId="0" borderId="8" xfId="0" applyFont="1" applyBorder="1" applyAlignment="1">
      <alignment horizontal="center"/>
    </xf>
    <xf numFmtId="0" fontId="2" fillId="0" borderId="0" xfId="0" applyFont="1" applyBorder="1"/>
    <xf numFmtId="0" fontId="0" fillId="0" borderId="9" xfId="0" applyBorder="1"/>
    <xf numFmtId="0" fontId="2" fillId="0" borderId="10" xfId="0" applyFont="1" applyBorder="1" applyAlignment="1">
      <alignment horizontal="center"/>
    </xf>
    <xf numFmtId="0" fontId="2" fillId="0" borderId="11" xfId="0" applyFont="1" applyBorder="1"/>
    <xf numFmtId="0" fontId="0" fillId="0" borderId="12" xfId="0" applyBorder="1"/>
    <xf numFmtId="0" fontId="1" fillId="0" borderId="1" xfId="0" applyFont="1" applyBorder="1" applyAlignment="1">
      <alignment horizontal="center"/>
    </xf>
    <xf numFmtId="0" fontId="11" fillId="0" borderId="1" xfId="0" applyFont="1" applyBorder="1"/>
    <xf numFmtId="0" fontId="8" fillId="0" borderId="1" xfId="0" applyFont="1" applyBorder="1" applyAlignment="1">
      <alignment horizontal="center" wrapText="1"/>
    </xf>
    <xf numFmtId="0" fontId="4" fillId="0" borderId="0" xfId="0" applyFont="1" applyAlignment="1">
      <alignment horizontal="left"/>
    </xf>
    <xf numFmtId="0" fontId="1" fillId="0" borderId="0" xfId="0" applyFont="1" applyAlignment="1">
      <alignment horizontal="left"/>
    </xf>
    <xf numFmtId="0" fontId="0" fillId="0" borderId="0" xfId="0" applyFont="1"/>
    <xf numFmtId="0" fontId="5" fillId="0" borderId="0" xfId="0" applyFont="1" applyAlignment="1">
      <alignment horizontal="left" wrapText="1"/>
    </xf>
    <xf numFmtId="0" fontId="3" fillId="0" borderId="0" xfId="1" applyFont="1" applyAlignment="1">
      <alignment horizontal="left" wrapText="1"/>
    </xf>
    <xf numFmtId="0" fontId="5" fillId="0" borderId="0" xfId="0" applyFont="1" applyAlignment="1"/>
    <xf numFmtId="0" fontId="5" fillId="0" borderId="0" xfId="0" applyFont="1" applyAlignment="1">
      <alignment horizontal="left"/>
    </xf>
    <xf numFmtId="0" fontId="3" fillId="0" borderId="0" xfId="1" applyFont="1"/>
    <xf numFmtId="0" fontId="5" fillId="0" borderId="0" xfId="0" applyFont="1" applyAlignment="1">
      <alignment horizontal="left" wrapText="1"/>
    </xf>
    <xf numFmtId="0" fontId="8" fillId="0" borderId="1"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8" fillId="0" borderId="1" xfId="0" applyFont="1" applyBorder="1" applyAlignment="1">
      <alignment horizontal="center" wrapText="1"/>
    </xf>
    <xf numFmtId="0" fontId="8" fillId="0" borderId="1" xfId="0" applyFont="1" applyBorder="1" applyAlignment="1">
      <alignment horizontal="left"/>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fr-FR" sz="1200"/>
              <a:t>Contrôle (b)</a:t>
            </a:r>
          </a:p>
          <a:p>
            <a:pPr>
              <a:defRPr sz="1200"/>
            </a:pPr>
            <a:r>
              <a:rPr lang="fr-FR" sz="1200"/>
              <a:t>prétest</a:t>
            </a:r>
          </a:p>
        </c:rich>
      </c:tx>
      <c:layout>
        <c:manualLayout>
          <c:xMode val="edge"/>
          <c:yMode val="edge"/>
          <c:x val="0.24253892517327855"/>
          <c:y val="4.0229885057471264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solidFill>
              <a:schemeClr val="tx1"/>
            </a:solidFill>
            <a:ln>
              <a:noFill/>
            </a:ln>
            <a:effectLst/>
          </c:spPr>
          <c:invertIfNegative val="0"/>
          <c:cat>
            <c:numRef>
              <c:f>Description!$L$5:$L$9</c:f>
              <c:numCache>
                <c:formatCode>General</c:formatCode>
                <c:ptCount val="5"/>
                <c:pt idx="0">
                  <c:v>2</c:v>
                </c:pt>
                <c:pt idx="1">
                  <c:v>4</c:v>
                </c:pt>
                <c:pt idx="2">
                  <c:v>6</c:v>
                </c:pt>
                <c:pt idx="3">
                  <c:v>8</c:v>
                </c:pt>
                <c:pt idx="4">
                  <c:v>10</c:v>
                </c:pt>
              </c:numCache>
            </c:numRef>
          </c:cat>
          <c:val>
            <c:numRef>
              <c:f>Description!$M$5:$M$9</c:f>
              <c:numCache>
                <c:formatCode>General</c:formatCode>
                <c:ptCount val="5"/>
                <c:pt idx="0">
                  <c:v>6</c:v>
                </c:pt>
                <c:pt idx="1">
                  <c:v>12</c:v>
                </c:pt>
                <c:pt idx="2">
                  <c:v>30</c:v>
                </c:pt>
                <c:pt idx="3">
                  <c:v>8</c:v>
                </c:pt>
                <c:pt idx="4">
                  <c:v>3</c:v>
                </c:pt>
              </c:numCache>
            </c:numRef>
          </c:val>
          <c:extLst>
            <c:ext xmlns:c16="http://schemas.microsoft.com/office/drawing/2014/chart" uri="{C3380CC4-5D6E-409C-BE32-E72D297353CC}">
              <c16:uniqueId val="{00000000-A4CB-4E61-95EC-EE8346EAEACB}"/>
            </c:ext>
          </c:extLst>
        </c:ser>
        <c:dLbls>
          <c:showLegendKey val="0"/>
          <c:showVal val="0"/>
          <c:showCatName val="0"/>
          <c:showSerName val="0"/>
          <c:showPercent val="0"/>
          <c:showBubbleSize val="0"/>
        </c:dLbls>
        <c:gapWidth val="219"/>
        <c:overlap val="-27"/>
        <c:axId val="511981328"/>
        <c:axId val="511982640"/>
      </c:barChart>
      <c:catAx>
        <c:axId val="51198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1982640"/>
        <c:crosses val="autoZero"/>
        <c:auto val="1"/>
        <c:lblAlgn val="ctr"/>
        <c:lblOffset val="100"/>
        <c:noMultiLvlLbl val="0"/>
      </c:catAx>
      <c:valAx>
        <c:axId val="511982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19813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fr-FR" sz="1200" b="0" i="0" baseline="0">
                <a:effectLst/>
              </a:rPr>
              <a:t>Contrôle (b)</a:t>
            </a:r>
          </a:p>
          <a:p>
            <a:pPr>
              <a:defRPr sz="1200"/>
            </a:pPr>
            <a:r>
              <a:rPr lang="fr-FR" sz="1200" b="0" i="0" baseline="0">
                <a:effectLst/>
              </a:rPr>
              <a:t>posttest</a:t>
            </a:r>
            <a:endParaRPr lang="fr-FR"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9363152522601343"/>
          <c:y val="0.28579710144927534"/>
          <c:w val="0.67621172353455816"/>
          <c:h val="0.57972018715051921"/>
        </c:manualLayout>
      </c:layout>
      <c:barChart>
        <c:barDir val="col"/>
        <c:grouping val="clustered"/>
        <c:varyColors val="0"/>
        <c:ser>
          <c:idx val="1"/>
          <c:order val="1"/>
          <c:spPr>
            <a:pattFill prst="wdDnDiag">
              <a:fgClr>
                <a:schemeClr val="tx1"/>
              </a:fgClr>
              <a:bgClr>
                <a:schemeClr val="bg1"/>
              </a:bgClr>
            </a:pattFill>
            <a:ln>
              <a:solidFill>
                <a:schemeClr val="tx1"/>
              </a:solidFill>
            </a:ln>
            <a:effectLst/>
          </c:spPr>
          <c:invertIfNegative val="0"/>
          <c:cat>
            <c:numRef>
              <c:f>Description!$L$5:$L$9</c:f>
              <c:numCache>
                <c:formatCode>General</c:formatCode>
                <c:ptCount val="5"/>
                <c:pt idx="0">
                  <c:v>2</c:v>
                </c:pt>
                <c:pt idx="1">
                  <c:v>4</c:v>
                </c:pt>
                <c:pt idx="2">
                  <c:v>6</c:v>
                </c:pt>
                <c:pt idx="3">
                  <c:v>8</c:v>
                </c:pt>
                <c:pt idx="4">
                  <c:v>10</c:v>
                </c:pt>
              </c:numCache>
            </c:numRef>
          </c:cat>
          <c:val>
            <c:numRef>
              <c:f>Description!$N$5:$N$9</c:f>
              <c:numCache>
                <c:formatCode>General</c:formatCode>
                <c:ptCount val="5"/>
                <c:pt idx="0">
                  <c:v>4</c:v>
                </c:pt>
                <c:pt idx="1">
                  <c:v>11</c:v>
                </c:pt>
                <c:pt idx="2">
                  <c:v>27</c:v>
                </c:pt>
                <c:pt idx="3">
                  <c:v>13</c:v>
                </c:pt>
                <c:pt idx="4">
                  <c:v>4</c:v>
                </c:pt>
              </c:numCache>
            </c:numRef>
          </c:val>
          <c:extLst>
            <c:ext xmlns:c16="http://schemas.microsoft.com/office/drawing/2014/chart" uri="{C3380CC4-5D6E-409C-BE32-E72D297353CC}">
              <c16:uniqueId val="{00000001-B1B1-4A29-B86B-12901E903B33}"/>
            </c:ext>
          </c:extLst>
        </c:ser>
        <c:dLbls>
          <c:showLegendKey val="0"/>
          <c:showVal val="0"/>
          <c:showCatName val="0"/>
          <c:showSerName val="0"/>
          <c:showPercent val="0"/>
          <c:showBubbleSize val="0"/>
        </c:dLbls>
        <c:gapWidth val="219"/>
        <c:overlap val="-27"/>
        <c:axId val="441900880"/>
        <c:axId val="441901536"/>
        <c:extLst>
          <c:ext xmlns:c15="http://schemas.microsoft.com/office/drawing/2012/chart" uri="{02D57815-91ED-43cb-92C2-25804820EDAC}">
            <c15:filteredBarSeries>
              <c15:ser>
                <c:idx val="0"/>
                <c:order val="0"/>
                <c:spPr>
                  <a:solidFill>
                    <a:schemeClr val="accent1"/>
                  </a:solidFill>
                  <a:ln>
                    <a:noFill/>
                  </a:ln>
                  <a:effectLst/>
                </c:spPr>
                <c:invertIfNegative val="0"/>
                <c:cat>
                  <c:numRef>
                    <c:extLst>
                      <c:ext uri="{02D57815-91ED-43cb-92C2-25804820EDAC}">
                        <c15:formulaRef>
                          <c15:sqref>Description!$L$5:$L$9</c15:sqref>
                        </c15:formulaRef>
                      </c:ext>
                    </c:extLst>
                    <c:numCache>
                      <c:formatCode>General</c:formatCode>
                      <c:ptCount val="5"/>
                      <c:pt idx="0">
                        <c:v>2</c:v>
                      </c:pt>
                      <c:pt idx="1">
                        <c:v>4</c:v>
                      </c:pt>
                      <c:pt idx="2">
                        <c:v>6</c:v>
                      </c:pt>
                      <c:pt idx="3">
                        <c:v>8</c:v>
                      </c:pt>
                      <c:pt idx="4">
                        <c:v>10</c:v>
                      </c:pt>
                    </c:numCache>
                  </c:numRef>
                </c:cat>
                <c:val>
                  <c:numRef>
                    <c:extLst>
                      <c:ext uri="{02D57815-91ED-43cb-92C2-25804820EDAC}">
                        <c15:formulaRef>
                          <c15:sqref>Description!$M$5:$M$9</c15:sqref>
                        </c15:formulaRef>
                      </c:ext>
                    </c:extLst>
                    <c:numCache>
                      <c:formatCode>General</c:formatCode>
                      <c:ptCount val="5"/>
                      <c:pt idx="0">
                        <c:v>6</c:v>
                      </c:pt>
                      <c:pt idx="1">
                        <c:v>12</c:v>
                      </c:pt>
                      <c:pt idx="2">
                        <c:v>30</c:v>
                      </c:pt>
                      <c:pt idx="3">
                        <c:v>8</c:v>
                      </c:pt>
                      <c:pt idx="4">
                        <c:v>3</c:v>
                      </c:pt>
                    </c:numCache>
                  </c:numRef>
                </c:val>
                <c:extLst>
                  <c:ext xmlns:c16="http://schemas.microsoft.com/office/drawing/2014/chart" uri="{C3380CC4-5D6E-409C-BE32-E72D297353CC}">
                    <c16:uniqueId val="{00000000-B1B1-4A29-B86B-12901E903B33}"/>
                  </c:ext>
                </c:extLst>
              </c15:ser>
            </c15:filteredBarSeries>
          </c:ext>
        </c:extLst>
      </c:barChart>
      <c:catAx>
        <c:axId val="441900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1901536"/>
        <c:crosses val="autoZero"/>
        <c:auto val="1"/>
        <c:lblAlgn val="ctr"/>
        <c:lblOffset val="100"/>
        <c:noMultiLvlLbl val="0"/>
      </c:catAx>
      <c:valAx>
        <c:axId val="4419015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419008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fr-FR" sz="1200" b="0" i="0" baseline="0">
                <a:effectLst/>
              </a:rPr>
              <a:t>Traitement (a)</a:t>
            </a:r>
          </a:p>
          <a:p>
            <a:pPr>
              <a:defRPr sz="1200"/>
            </a:pPr>
            <a:r>
              <a:rPr lang="fr-FR" sz="1200" b="0" i="0" baseline="0">
                <a:effectLst/>
              </a:rPr>
              <a:t>prétest</a:t>
            </a:r>
            <a:endParaRPr lang="fr-FR"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2"/>
          <c:order val="2"/>
          <c:spPr>
            <a:solidFill>
              <a:schemeClr val="tx1"/>
            </a:solidFill>
            <a:ln>
              <a:solidFill>
                <a:schemeClr val="tx1"/>
              </a:solidFill>
            </a:ln>
            <a:effectLst/>
          </c:spPr>
          <c:invertIfNegative val="0"/>
          <c:cat>
            <c:numRef>
              <c:f>Description!$L$5:$L$9</c:f>
              <c:numCache>
                <c:formatCode>General</c:formatCode>
                <c:ptCount val="5"/>
                <c:pt idx="0">
                  <c:v>2</c:v>
                </c:pt>
                <c:pt idx="1">
                  <c:v>4</c:v>
                </c:pt>
                <c:pt idx="2">
                  <c:v>6</c:v>
                </c:pt>
                <c:pt idx="3">
                  <c:v>8</c:v>
                </c:pt>
                <c:pt idx="4">
                  <c:v>10</c:v>
                </c:pt>
              </c:numCache>
            </c:numRef>
          </c:cat>
          <c:val>
            <c:numRef>
              <c:f>Description!$I$5:$I$9</c:f>
              <c:numCache>
                <c:formatCode>General</c:formatCode>
                <c:ptCount val="5"/>
                <c:pt idx="0">
                  <c:v>3</c:v>
                </c:pt>
                <c:pt idx="1">
                  <c:v>9</c:v>
                </c:pt>
                <c:pt idx="2">
                  <c:v>22</c:v>
                </c:pt>
                <c:pt idx="3">
                  <c:v>7</c:v>
                </c:pt>
                <c:pt idx="4">
                  <c:v>1</c:v>
                </c:pt>
              </c:numCache>
            </c:numRef>
          </c:val>
          <c:extLst>
            <c:ext xmlns:c16="http://schemas.microsoft.com/office/drawing/2014/chart" uri="{C3380CC4-5D6E-409C-BE32-E72D297353CC}">
              <c16:uniqueId val="{00000002-EECD-49BA-AD1B-AE4D6982DE93}"/>
            </c:ext>
          </c:extLst>
        </c:ser>
        <c:dLbls>
          <c:showLegendKey val="0"/>
          <c:showVal val="0"/>
          <c:showCatName val="0"/>
          <c:showSerName val="0"/>
          <c:showPercent val="0"/>
          <c:showBubbleSize val="0"/>
        </c:dLbls>
        <c:gapWidth val="219"/>
        <c:overlap val="-27"/>
        <c:axId val="504640152"/>
        <c:axId val="504641792"/>
        <c:extLst>
          <c:ext xmlns:c15="http://schemas.microsoft.com/office/drawing/2012/chart" uri="{02D57815-91ED-43cb-92C2-25804820EDAC}">
            <c15:filteredBarSeries>
              <c15:ser>
                <c:idx val="0"/>
                <c:order val="0"/>
                <c:spPr>
                  <a:solidFill>
                    <a:schemeClr val="dk1">
                      <a:tint val="88500"/>
                    </a:schemeClr>
                  </a:solidFill>
                  <a:ln>
                    <a:noFill/>
                  </a:ln>
                  <a:effectLst/>
                </c:spPr>
                <c:invertIfNegative val="0"/>
                <c:cat>
                  <c:numRef>
                    <c:extLst>
                      <c:ext uri="{02D57815-91ED-43cb-92C2-25804820EDAC}">
                        <c15:formulaRef>
                          <c15:sqref>Description!$L$5:$L$9</c15:sqref>
                        </c15:formulaRef>
                      </c:ext>
                    </c:extLst>
                    <c:numCache>
                      <c:formatCode>General</c:formatCode>
                      <c:ptCount val="5"/>
                      <c:pt idx="0">
                        <c:v>2</c:v>
                      </c:pt>
                      <c:pt idx="1">
                        <c:v>4</c:v>
                      </c:pt>
                      <c:pt idx="2">
                        <c:v>6</c:v>
                      </c:pt>
                      <c:pt idx="3">
                        <c:v>8</c:v>
                      </c:pt>
                      <c:pt idx="4">
                        <c:v>10</c:v>
                      </c:pt>
                    </c:numCache>
                  </c:numRef>
                </c:cat>
                <c:val>
                  <c:numRef>
                    <c:extLst>
                      <c:ext uri="{02D57815-91ED-43cb-92C2-25804820EDAC}">
                        <c15:formulaRef>
                          <c15:sqref>Description!$M$5:$M$9</c15:sqref>
                        </c15:formulaRef>
                      </c:ext>
                    </c:extLst>
                    <c:numCache>
                      <c:formatCode>General</c:formatCode>
                      <c:ptCount val="5"/>
                      <c:pt idx="0">
                        <c:v>6</c:v>
                      </c:pt>
                      <c:pt idx="1">
                        <c:v>12</c:v>
                      </c:pt>
                      <c:pt idx="2">
                        <c:v>30</c:v>
                      </c:pt>
                      <c:pt idx="3">
                        <c:v>8</c:v>
                      </c:pt>
                      <c:pt idx="4">
                        <c:v>3</c:v>
                      </c:pt>
                    </c:numCache>
                  </c:numRef>
                </c:val>
                <c:extLst>
                  <c:ext xmlns:c16="http://schemas.microsoft.com/office/drawing/2014/chart" uri="{C3380CC4-5D6E-409C-BE32-E72D297353CC}">
                    <c16:uniqueId val="{00000000-EECD-49BA-AD1B-AE4D6982DE93}"/>
                  </c:ext>
                </c:extLst>
              </c15:ser>
            </c15:filteredBarSeries>
            <c15:filteredBarSeries>
              <c15:ser>
                <c:idx val="1"/>
                <c:order val="1"/>
                <c:spPr>
                  <a:solidFill>
                    <a:schemeClr val="dk1">
                      <a:tint val="55000"/>
                    </a:schemeClr>
                  </a:solidFill>
                  <a:ln>
                    <a:noFill/>
                  </a:ln>
                  <a:effectLst/>
                </c:spPr>
                <c:invertIfNegative val="0"/>
                <c:cat>
                  <c:numRef>
                    <c:extLst xmlns:c15="http://schemas.microsoft.com/office/drawing/2012/chart">
                      <c:ext xmlns:c15="http://schemas.microsoft.com/office/drawing/2012/chart" uri="{02D57815-91ED-43cb-92C2-25804820EDAC}">
                        <c15:formulaRef>
                          <c15:sqref>Description!$L$5:$L$9</c15:sqref>
                        </c15:formulaRef>
                      </c:ext>
                    </c:extLst>
                    <c:numCache>
                      <c:formatCode>General</c:formatCode>
                      <c:ptCount val="5"/>
                      <c:pt idx="0">
                        <c:v>2</c:v>
                      </c:pt>
                      <c:pt idx="1">
                        <c:v>4</c:v>
                      </c:pt>
                      <c:pt idx="2">
                        <c:v>6</c:v>
                      </c:pt>
                      <c:pt idx="3">
                        <c:v>8</c:v>
                      </c:pt>
                      <c:pt idx="4">
                        <c:v>10</c:v>
                      </c:pt>
                    </c:numCache>
                  </c:numRef>
                </c:cat>
                <c:val>
                  <c:numRef>
                    <c:extLst xmlns:c15="http://schemas.microsoft.com/office/drawing/2012/chart">
                      <c:ext xmlns:c15="http://schemas.microsoft.com/office/drawing/2012/chart" uri="{02D57815-91ED-43cb-92C2-25804820EDAC}">
                        <c15:formulaRef>
                          <c15:sqref>Description!$N$5:$N$9</c15:sqref>
                        </c15:formulaRef>
                      </c:ext>
                    </c:extLst>
                    <c:numCache>
                      <c:formatCode>General</c:formatCode>
                      <c:ptCount val="5"/>
                      <c:pt idx="0">
                        <c:v>4</c:v>
                      </c:pt>
                      <c:pt idx="1">
                        <c:v>11</c:v>
                      </c:pt>
                      <c:pt idx="2">
                        <c:v>27</c:v>
                      </c:pt>
                      <c:pt idx="3">
                        <c:v>13</c:v>
                      </c:pt>
                      <c:pt idx="4">
                        <c:v>4</c:v>
                      </c:pt>
                    </c:numCache>
                  </c:numRef>
                </c:val>
                <c:extLst xmlns:c15="http://schemas.microsoft.com/office/drawing/2012/chart">
                  <c:ext xmlns:c16="http://schemas.microsoft.com/office/drawing/2014/chart" uri="{C3380CC4-5D6E-409C-BE32-E72D297353CC}">
                    <c16:uniqueId val="{00000001-EECD-49BA-AD1B-AE4D6982DE93}"/>
                  </c:ext>
                </c:extLst>
              </c15:ser>
            </c15:filteredBarSeries>
          </c:ext>
        </c:extLst>
      </c:barChart>
      <c:catAx>
        <c:axId val="504640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4641792"/>
        <c:crosses val="autoZero"/>
        <c:auto val="1"/>
        <c:lblAlgn val="ctr"/>
        <c:lblOffset val="100"/>
        <c:noMultiLvlLbl val="0"/>
      </c:catAx>
      <c:valAx>
        <c:axId val="504641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4640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fr-FR" sz="1200"/>
              <a:t>Traitement (a)</a:t>
            </a:r>
          </a:p>
          <a:p>
            <a:pPr>
              <a:defRPr sz="1200"/>
            </a:pPr>
            <a:r>
              <a:rPr lang="fr-FR" sz="1200"/>
              <a:t>posttest</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col"/>
        <c:grouping val="clustered"/>
        <c:varyColors val="0"/>
        <c:ser>
          <c:idx val="0"/>
          <c:order val="0"/>
          <c:spPr>
            <a:pattFill prst="wdDnDiag">
              <a:fgClr>
                <a:schemeClr val="tx1"/>
              </a:fgClr>
              <a:bgClr>
                <a:schemeClr val="bg1"/>
              </a:bgClr>
            </a:pattFill>
            <a:ln>
              <a:solidFill>
                <a:schemeClr val="tx1"/>
              </a:solidFill>
            </a:ln>
            <a:effectLst/>
          </c:spPr>
          <c:invertIfNegative val="0"/>
          <c:cat>
            <c:numRef>
              <c:f>Description!$H$5:$H$9</c:f>
              <c:numCache>
                <c:formatCode>General</c:formatCode>
                <c:ptCount val="5"/>
                <c:pt idx="0">
                  <c:v>2</c:v>
                </c:pt>
                <c:pt idx="1">
                  <c:v>4</c:v>
                </c:pt>
                <c:pt idx="2">
                  <c:v>6</c:v>
                </c:pt>
                <c:pt idx="3">
                  <c:v>8</c:v>
                </c:pt>
                <c:pt idx="4">
                  <c:v>10</c:v>
                </c:pt>
              </c:numCache>
            </c:numRef>
          </c:cat>
          <c:val>
            <c:numRef>
              <c:f>Description!$J$5:$J$9</c:f>
              <c:numCache>
                <c:formatCode>General</c:formatCode>
                <c:ptCount val="5"/>
                <c:pt idx="0">
                  <c:v>1</c:v>
                </c:pt>
                <c:pt idx="1">
                  <c:v>7</c:v>
                </c:pt>
                <c:pt idx="2">
                  <c:v>20</c:v>
                </c:pt>
                <c:pt idx="3">
                  <c:v>21</c:v>
                </c:pt>
                <c:pt idx="4">
                  <c:v>7</c:v>
                </c:pt>
              </c:numCache>
            </c:numRef>
          </c:val>
          <c:extLst>
            <c:ext xmlns:c16="http://schemas.microsoft.com/office/drawing/2014/chart" uri="{C3380CC4-5D6E-409C-BE32-E72D297353CC}">
              <c16:uniqueId val="{00000000-1A9A-4CE0-8C17-6934F743D939}"/>
            </c:ext>
          </c:extLst>
        </c:ser>
        <c:dLbls>
          <c:showLegendKey val="0"/>
          <c:showVal val="0"/>
          <c:showCatName val="0"/>
          <c:showSerName val="0"/>
          <c:showPercent val="0"/>
          <c:showBubbleSize val="0"/>
        </c:dLbls>
        <c:gapWidth val="219"/>
        <c:overlap val="-27"/>
        <c:axId val="663432680"/>
        <c:axId val="663431696"/>
      </c:barChart>
      <c:catAx>
        <c:axId val="663432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3431696"/>
        <c:crosses val="autoZero"/>
        <c:auto val="1"/>
        <c:lblAlgn val="ctr"/>
        <c:lblOffset val="100"/>
        <c:noMultiLvlLbl val="0"/>
      </c:catAx>
      <c:valAx>
        <c:axId val="663431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63432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Traitement (a)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spPr>
            <a:ln w="19050" cap="rnd">
              <a:noFill/>
              <a:round/>
            </a:ln>
            <a:effectLst/>
          </c:spPr>
          <c:marker>
            <c:symbol val="diamond"/>
            <c:size val="5"/>
            <c:spPr>
              <a:solidFill>
                <a:schemeClr val="tx1"/>
              </a:solidFill>
              <a:ln w="9525">
                <a:noFill/>
              </a:ln>
              <a:effectLst/>
            </c:spPr>
          </c:marker>
          <c:trendline>
            <c:spPr>
              <a:ln w="19050" cap="rnd">
                <a:solidFill>
                  <a:schemeClr val="accent1"/>
                </a:solidFill>
                <a:prstDash val="sysDot"/>
              </a:ln>
              <a:effectLst/>
            </c:spPr>
            <c:trendlineType val="linear"/>
            <c:dispRSqr val="0"/>
            <c:dispEq val="0"/>
          </c:trendline>
          <c:trendline>
            <c:spPr>
              <a:ln w="12700" cap="rnd">
                <a:solidFill>
                  <a:schemeClr val="tx1"/>
                </a:solidFill>
                <a:prstDash val="solid"/>
              </a:ln>
              <a:effectLst/>
            </c:spPr>
            <c:trendlineType val="linear"/>
            <c:dispRSqr val="1"/>
            <c:dispEq val="1"/>
            <c:trendlineLbl>
              <c:layout>
                <c:manualLayout>
                  <c:x val="0.11437715057735745"/>
                  <c:y val="0.42253275109170307"/>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trendlineLbl>
          </c:trendline>
          <c:xVal>
            <c:numRef>
              <c:f>Corrélations!$B$5:$B$60</c:f>
              <c:numCache>
                <c:formatCode>General</c:formatCode>
                <c:ptCount val="56"/>
                <c:pt idx="0">
                  <c:v>4</c:v>
                </c:pt>
                <c:pt idx="1">
                  <c:v>5</c:v>
                </c:pt>
                <c:pt idx="2">
                  <c:v>2</c:v>
                </c:pt>
                <c:pt idx="3">
                  <c:v>6</c:v>
                </c:pt>
                <c:pt idx="4">
                  <c:v>5</c:v>
                </c:pt>
                <c:pt idx="5">
                  <c:v>6</c:v>
                </c:pt>
                <c:pt idx="6">
                  <c:v>5</c:v>
                </c:pt>
                <c:pt idx="7">
                  <c:v>2</c:v>
                </c:pt>
                <c:pt idx="8">
                  <c:v>8</c:v>
                </c:pt>
                <c:pt idx="9">
                  <c:v>9</c:v>
                </c:pt>
                <c:pt idx="10">
                  <c:v>5</c:v>
                </c:pt>
                <c:pt idx="11">
                  <c:v>8</c:v>
                </c:pt>
                <c:pt idx="12">
                  <c:v>8</c:v>
                </c:pt>
                <c:pt idx="13">
                  <c:v>4</c:v>
                </c:pt>
                <c:pt idx="14">
                  <c:v>6</c:v>
                </c:pt>
                <c:pt idx="15">
                  <c:v>5</c:v>
                </c:pt>
                <c:pt idx="16">
                  <c:v>6</c:v>
                </c:pt>
                <c:pt idx="17">
                  <c:v>4</c:v>
                </c:pt>
                <c:pt idx="18">
                  <c:v>6</c:v>
                </c:pt>
                <c:pt idx="19">
                  <c:v>3</c:v>
                </c:pt>
                <c:pt idx="20">
                  <c:v>5</c:v>
                </c:pt>
                <c:pt idx="21">
                  <c:v>8</c:v>
                </c:pt>
                <c:pt idx="22">
                  <c:v>6</c:v>
                </c:pt>
                <c:pt idx="23">
                  <c:v>2</c:v>
                </c:pt>
                <c:pt idx="24">
                  <c:v>5</c:v>
                </c:pt>
                <c:pt idx="25">
                  <c:v>3</c:v>
                </c:pt>
                <c:pt idx="26">
                  <c:v>7</c:v>
                </c:pt>
                <c:pt idx="27">
                  <c:v>5</c:v>
                </c:pt>
                <c:pt idx="28">
                  <c:v>4</c:v>
                </c:pt>
                <c:pt idx="29">
                  <c:v>6</c:v>
                </c:pt>
                <c:pt idx="30">
                  <c:v>7</c:v>
                </c:pt>
                <c:pt idx="31">
                  <c:v>7</c:v>
                </c:pt>
                <c:pt idx="32">
                  <c:v>5</c:v>
                </c:pt>
                <c:pt idx="33">
                  <c:v>6</c:v>
                </c:pt>
                <c:pt idx="34">
                  <c:v>4</c:v>
                </c:pt>
                <c:pt idx="35">
                  <c:v>5</c:v>
                </c:pt>
                <c:pt idx="36">
                  <c:v>6</c:v>
                </c:pt>
                <c:pt idx="37">
                  <c:v>4</c:v>
                </c:pt>
                <c:pt idx="38">
                  <c:v>5</c:v>
                </c:pt>
                <c:pt idx="39">
                  <c:v>6</c:v>
                </c:pt>
                <c:pt idx="40">
                  <c:v>4</c:v>
                </c:pt>
                <c:pt idx="41">
                  <c:v>5</c:v>
                </c:pt>
                <c:pt idx="42">
                  <c:v>6</c:v>
                </c:pt>
                <c:pt idx="43">
                  <c:v>5</c:v>
                </c:pt>
                <c:pt idx="44">
                  <c:v>9</c:v>
                </c:pt>
                <c:pt idx="45">
                  <c:v>2</c:v>
                </c:pt>
                <c:pt idx="46">
                  <c:v>6</c:v>
                </c:pt>
                <c:pt idx="47">
                  <c:v>5</c:v>
                </c:pt>
                <c:pt idx="48">
                  <c:v>2</c:v>
                </c:pt>
                <c:pt idx="49">
                  <c:v>3</c:v>
                </c:pt>
                <c:pt idx="50">
                  <c:v>5</c:v>
                </c:pt>
                <c:pt idx="51">
                  <c:v>5</c:v>
                </c:pt>
                <c:pt idx="52">
                  <c:v>4</c:v>
                </c:pt>
                <c:pt idx="53">
                  <c:v>4</c:v>
                </c:pt>
                <c:pt idx="54">
                  <c:v>6</c:v>
                </c:pt>
                <c:pt idx="55">
                  <c:v>4</c:v>
                </c:pt>
              </c:numCache>
            </c:numRef>
          </c:xVal>
          <c:yVal>
            <c:numRef>
              <c:f>Corrélations!$C$5:$C$60</c:f>
              <c:numCache>
                <c:formatCode>General</c:formatCode>
                <c:ptCount val="56"/>
                <c:pt idx="0">
                  <c:v>5</c:v>
                </c:pt>
                <c:pt idx="1">
                  <c:v>10</c:v>
                </c:pt>
                <c:pt idx="2">
                  <c:v>2</c:v>
                </c:pt>
                <c:pt idx="3">
                  <c:v>8</c:v>
                </c:pt>
                <c:pt idx="4">
                  <c:v>7</c:v>
                </c:pt>
                <c:pt idx="5">
                  <c:v>7</c:v>
                </c:pt>
                <c:pt idx="6">
                  <c:v>6</c:v>
                </c:pt>
                <c:pt idx="7">
                  <c:v>4</c:v>
                </c:pt>
                <c:pt idx="8">
                  <c:v>8</c:v>
                </c:pt>
                <c:pt idx="9">
                  <c:v>10</c:v>
                </c:pt>
                <c:pt idx="10">
                  <c:v>6</c:v>
                </c:pt>
                <c:pt idx="11">
                  <c:v>7</c:v>
                </c:pt>
                <c:pt idx="12">
                  <c:v>7</c:v>
                </c:pt>
                <c:pt idx="13">
                  <c:v>8</c:v>
                </c:pt>
                <c:pt idx="14">
                  <c:v>10</c:v>
                </c:pt>
                <c:pt idx="15">
                  <c:v>7</c:v>
                </c:pt>
                <c:pt idx="16">
                  <c:v>9</c:v>
                </c:pt>
                <c:pt idx="17">
                  <c:v>3</c:v>
                </c:pt>
                <c:pt idx="18">
                  <c:v>6</c:v>
                </c:pt>
                <c:pt idx="19">
                  <c:v>4</c:v>
                </c:pt>
                <c:pt idx="20">
                  <c:v>8</c:v>
                </c:pt>
                <c:pt idx="21">
                  <c:v>8</c:v>
                </c:pt>
                <c:pt idx="22">
                  <c:v>5</c:v>
                </c:pt>
                <c:pt idx="23">
                  <c:v>3</c:v>
                </c:pt>
                <c:pt idx="24">
                  <c:v>6</c:v>
                </c:pt>
                <c:pt idx="25">
                  <c:v>3</c:v>
                </c:pt>
                <c:pt idx="26">
                  <c:v>7</c:v>
                </c:pt>
                <c:pt idx="27">
                  <c:v>7</c:v>
                </c:pt>
                <c:pt idx="28">
                  <c:v>5</c:v>
                </c:pt>
                <c:pt idx="29">
                  <c:v>8</c:v>
                </c:pt>
                <c:pt idx="30">
                  <c:v>7</c:v>
                </c:pt>
                <c:pt idx="31">
                  <c:v>5</c:v>
                </c:pt>
                <c:pt idx="32">
                  <c:v>6</c:v>
                </c:pt>
                <c:pt idx="33">
                  <c:v>9</c:v>
                </c:pt>
                <c:pt idx="34">
                  <c:v>7</c:v>
                </c:pt>
                <c:pt idx="35">
                  <c:v>8</c:v>
                </c:pt>
                <c:pt idx="36">
                  <c:v>7</c:v>
                </c:pt>
                <c:pt idx="37">
                  <c:v>5</c:v>
                </c:pt>
                <c:pt idx="38">
                  <c:v>6</c:v>
                </c:pt>
                <c:pt idx="39">
                  <c:v>7</c:v>
                </c:pt>
                <c:pt idx="40">
                  <c:v>5</c:v>
                </c:pt>
                <c:pt idx="41">
                  <c:v>6</c:v>
                </c:pt>
                <c:pt idx="42">
                  <c:v>7</c:v>
                </c:pt>
                <c:pt idx="43">
                  <c:v>7</c:v>
                </c:pt>
                <c:pt idx="44">
                  <c:v>10</c:v>
                </c:pt>
                <c:pt idx="45">
                  <c:v>5</c:v>
                </c:pt>
                <c:pt idx="46">
                  <c:v>6</c:v>
                </c:pt>
                <c:pt idx="47">
                  <c:v>5</c:v>
                </c:pt>
                <c:pt idx="48">
                  <c:v>3</c:v>
                </c:pt>
                <c:pt idx="49">
                  <c:v>5</c:v>
                </c:pt>
                <c:pt idx="50">
                  <c:v>4</c:v>
                </c:pt>
                <c:pt idx="51">
                  <c:v>6</c:v>
                </c:pt>
                <c:pt idx="52">
                  <c:v>5</c:v>
                </c:pt>
                <c:pt idx="53">
                  <c:v>9</c:v>
                </c:pt>
                <c:pt idx="54">
                  <c:v>8</c:v>
                </c:pt>
                <c:pt idx="55">
                  <c:v>6</c:v>
                </c:pt>
              </c:numCache>
            </c:numRef>
          </c:yVal>
          <c:smooth val="0"/>
          <c:extLst>
            <c:ext xmlns:c16="http://schemas.microsoft.com/office/drawing/2014/chart" uri="{C3380CC4-5D6E-409C-BE32-E72D297353CC}">
              <c16:uniqueId val="{00000002-0559-4B49-B932-045951A669B8}"/>
            </c:ext>
          </c:extLst>
        </c:ser>
        <c:dLbls>
          <c:showLegendKey val="0"/>
          <c:showVal val="0"/>
          <c:showCatName val="0"/>
          <c:showSerName val="0"/>
          <c:showPercent val="0"/>
          <c:showBubbleSize val="0"/>
        </c:dLbls>
        <c:axId val="667387736"/>
        <c:axId val="667384784"/>
      </c:scatterChart>
      <c:valAx>
        <c:axId val="6673877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667384784"/>
        <c:crosses val="autoZero"/>
        <c:crossBetween val="midCat"/>
        <c:majorUnit val="1"/>
      </c:valAx>
      <c:valAx>
        <c:axId val="66738478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fr-FR"/>
          </a:p>
        </c:txPr>
        <c:crossAx val="6673877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Contrôle (b)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0.10818784138469179"/>
                  <c:y val="0.3984667541557305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Corrélations!$E$5:$E$63</c:f>
              <c:numCache>
                <c:formatCode>General</c:formatCode>
                <c:ptCount val="59"/>
                <c:pt idx="0">
                  <c:v>2</c:v>
                </c:pt>
                <c:pt idx="1">
                  <c:v>3</c:v>
                </c:pt>
                <c:pt idx="2">
                  <c:v>5</c:v>
                </c:pt>
                <c:pt idx="3">
                  <c:v>6</c:v>
                </c:pt>
                <c:pt idx="4">
                  <c:v>5</c:v>
                </c:pt>
                <c:pt idx="5">
                  <c:v>4</c:v>
                </c:pt>
                <c:pt idx="6">
                  <c:v>6</c:v>
                </c:pt>
                <c:pt idx="7">
                  <c:v>2</c:v>
                </c:pt>
                <c:pt idx="8">
                  <c:v>8</c:v>
                </c:pt>
                <c:pt idx="9">
                  <c:v>9</c:v>
                </c:pt>
                <c:pt idx="10">
                  <c:v>6</c:v>
                </c:pt>
                <c:pt idx="11">
                  <c:v>5</c:v>
                </c:pt>
                <c:pt idx="12">
                  <c:v>5</c:v>
                </c:pt>
                <c:pt idx="13">
                  <c:v>3</c:v>
                </c:pt>
                <c:pt idx="14">
                  <c:v>3</c:v>
                </c:pt>
                <c:pt idx="15">
                  <c:v>5</c:v>
                </c:pt>
                <c:pt idx="16">
                  <c:v>4</c:v>
                </c:pt>
                <c:pt idx="17">
                  <c:v>6</c:v>
                </c:pt>
                <c:pt idx="18">
                  <c:v>3</c:v>
                </c:pt>
                <c:pt idx="19">
                  <c:v>2</c:v>
                </c:pt>
                <c:pt idx="20">
                  <c:v>3</c:v>
                </c:pt>
                <c:pt idx="21">
                  <c:v>6</c:v>
                </c:pt>
                <c:pt idx="22">
                  <c:v>8</c:v>
                </c:pt>
                <c:pt idx="23">
                  <c:v>4</c:v>
                </c:pt>
                <c:pt idx="24">
                  <c:v>8</c:v>
                </c:pt>
                <c:pt idx="25">
                  <c:v>5</c:v>
                </c:pt>
                <c:pt idx="26">
                  <c:v>7</c:v>
                </c:pt>
                <c:pt idx="27">
                  <c:v>3</c:v>
                </c:pt>
                <c:pt idx="28">
                  <c:v>6</c:v>
                </c:pt>
                <c:pt idx="29">
                  <c:v>8</c:v>
                </c:pt>
                <c:pt idx="30">
                  <c:v>6</c:v>
                </c:pt>
                <c:pt idx="31">
                  <c:v>5</c:v>
                </c:pt>
                <c:pt idx="32">
                  <c:v>4</c:v>
                </c:pt>
                <c:pt idx="33">
                  <c:v>6</c:v>
                </c:pt>
                <c:pt idx="34">
                  <c:v>7</c:v>
                </c:pt>
                <c:pt idx="35">
                  <c:v>7</c:v>
                </c:pt>
                <c:pt idx="36">
                  <c:v>5</c:v>
                </c:pt>
                <c:pt idx="37">
                  <c:v>6</c:v>
                </c:pt>
                <c:pt idx="38">
                  <c:v>9</c:v>
                </c:pt>
                <c:pt idx="39">
                  <c:v>5</c:v>
                </c:pt>
                <c:pt idx="40">
                  <c:v>1</c:v>
                </c:pt>
                <c:pt idx="41">
                  <c:v>2</c:v>
                </c:pt>
                <c:pt idx="42">
                  <c:v>6</c:v>
                </c:pt>
                <c:pt idx="43">
                  <c:v>5</c:v>
                </c:pt>
                <c:pt idx="44">
                  <c:v>2</c:v>
                </c:pt>
                <c:pt idx="45">
                  <c:v>3</c:v>
                </c:pt>
                <c:pt idx="46">
                  <c:v>5</c:v>
                </c:pt>
                <c:pt idx="47">
                  <c:v>6</c:v>
                </c:pt>
                <c:pt idx="48">
                  <c:v>8</c:v>
                </c:pt>
                <c:pt idx="49">
                  <c:v>5</c:v>
                </c:pt>
                <c:pt idx="50">
                  <c:v>6</c:v>
                </c:pt>
                <c:pt idx="51">
                  <c:v>6</c:v>
                </c:pt>
                <c:pt idx="52">
                  <c:v>5</c:v>
                </c:pt>
                <c:pt idx="53">
                  <c:v>3</c:v>
                </c:pt>
                <c:pt idx="54">
                  <c:v>5</c:v>
                </c:pt>
                <c:pt idx="55">
                  <c:v>9</c:v>
                </c:pt>
                <c:pt idx="56">
                  <c:v>5</c:v>
                </c:pt>
                <c:pt idx="57">
                  <c:v>6</c:v>
                </c:pt>
                <c:pt idx="58">
                  <c:v>5</c:v>
                </c:pt>
              </c:numCache>
            </c:numRef>
          </c:xVal>
          <c:yVal>
            <c:numRef>
              <c:f>Corrélations!$F$5:$F$63</c:f>
              <c:numCache>
                <c:formatCode>General</c:formatCode>
                <c:ptCount val="59"/>
                <c:pt idx="0">
                  <c:v>5</c:v>
                </c:pt>
                <c:pt idx="1">
                  <c:v>4</c:v>
                </c:pt>
                <c:pt idx="2">
                  <c:v>6</c:v>
                </c:pt>
                <c:pt idx="3">
                  <c:v>8</c:v>
                </c:pt>
                <c:pt idx="4">
                  <c:v>5</c:v>
                </c:pt>
                <c:pt idx="5">
                  <c:v>6</c:v>
                </c:pt>
                <c:pt idx="6">
                  <c:v>6</c:v>
                </c:pt>
                <c:pt idx="7">
                  <c:v>3</c:v>
                </c:pt>
                <c:pt idx="8">
                  <c:v>7</c:v>
                </c:pt>
                <c:pt idx="9">
                  <c:v>8</c:v>
                </c:pt>
                <c:pt idx="10">
                  <c:v>9</c:v>
                </c:pt>
                <c:pt idx="11">
                  <c:v>5</c:v>
                </c:pt>
                <c:pt idx="12">
                  <c:v>6</c:v>
                </c:pt>
                <c:pt idx="13">
                  <c:v>2</c:v>
                </c:pt>
                <c:pt idx="14">
                  <c:v>3</c:v>
                </c:pt>
                <c:pt idx="15">
                  <c:v>5</c:v>
                </c:pt>
                <c:pt idx="16">
                  <c:v>8</c:v>
                </c:pt>
                <c:pt idx="17">
                  <c:v>5</c:v>
                </c:pt>
                <c:pt idx="18">
                  <c:v>6</c:v>
                </c:pt>
                <c:pt idx="19">
                  <c:v>2</c:v>
                </c:pt>
                <c:pt idx="20">
                  <c:v>3</c:v>
                </c:pt>
                <c:pt idx="21">
                  <c:v>6</c:v>
                </c:pt>
                <c:pt idx="22">
                  <c:v>7</c:v>
                </c:pt>
                <c:pt idx="23">
                  <c:v>6</c:v>
                </c:pt>
                <c:pt idx="24">
                  <c:v>4</c:v>
                </c:pt>
                <c:pt idx="25">
                  <c:v>5</c:v>
                </c:pt>
                <c:pt idx="26">
                  <c:v>6</c:v>
                </c:pt>
                <c:pt idx="27">
                  <c:v>2</c:v>
                </c:pt>
                <c:pt idx="28">
                  <c:v>8</c:v>
                </c:pt>
                <c:pt idx="29">
                  <c:v>9</c:v>
                </c:pt>
                <c:pt idx="30">
                  <c:v>5</c:v>
                </c:pt>
                <c:pt idx="31">
                  <c:v>8</c:v>
                </c:pt>
                <c:pt idx="32">
                  <c:v>7</c:v>
                </c:pt>
                <c:pt idx="33">
                  <c:v>7</c:v>
                </c:pt>
                <c:pt idx="34">
                  <c:v>8</c:v>
                </c:pt>
                <c:pt idx="35">
                  <c:v>9</c:v>
                </c:pt>
                <c:pt idx="36">
                  <c:v>6</c:v>
                </c:pt>
                <c:pt idx="37">
                  <c:v>5</c:v>
                </c:pt>
                <c:pt idx="38">
                  <c:v>10</c:v>
                </c:pt>
                <c:pt idx="39">
                  <c:v>2</c:v>
                </c:pt>
                <c:pt idx="40">
                  <c:v>4</c:v>
                </c:pt>
                <c:pt idx="41">
                  <c:v>4</c:v>
                </c:pt>
                <c:pt idx="42">
                  <c:v>5</c:v>
                </c:pt>
                <c:pt idx="43">
                  <c:v>6</c:v>
                </c:pt>
                <c:pt idx="44">
                  <c:v>3</c:v>
                </c:pt>
                <c:pt idx="45">
                  <c:v>5</c:v>
                </c:pt>
                <c:pt idx="46">
                  <c:v>4</c:v>
                </c:pt>
                <c:pt idx="47">
                  <c:v>7</c:v>
                </c:pt>
                <c:pt idx="48">
                  <c:v>6</c:v>
                </c:pt>
                <c:pt idx="49">
                  <c:v>5</c:v>
                </c:pt>
                <c:pt idx="50">
                  <c:v>6</c:v>
                </c:pt>
                <c:pt idx="51">
                  <c:v>5</c:v>
                </c:pt>
                <c:pt idx="52">
                  <c:v>6</c:v>
                </c:pt>
                <c:pt idx="53">
                  <c:v>4</c:v>
                </c:pt>
                <c:pt idx="54">
                  <c:v>4</c:v>
                </c:pt>
                <c:pt idx="55">
                  <c:v>5</c:v>
                </c:pt>
                <c:pt idx="56">
                  <c:v>6</c:v>
                </c:pt>
                <c:pt idx="57">
                  <c:v>7</c:v>
                </c:pt>
                <c:pt idx="58">
                  <c:v>8</c:v>
                </c:pt>
              </c:numCache>
            </c:numRef>
          </c:yVal>
          <c:smooth val="0"/>
          <c:extLst>
            <c:ext xmlns:c16="http://schemas.microsoft.com/office/drawing/2014/chart" uri="{C3380CC4-5D6E-409C-BE32-E72D297353CC}">
              <c16:uniqueId val="{00000002-7974-438D-B096-D04BBC0809BF}"/>
            </c:ext>
          </c:extLst>
        </c:ser>
        <c:dLbls>
          <c:showLegendKey val="0"/>
          <c:showVal val="0"/>
          <c:showCatName val="0"/>
          <c:showSerName val="0"/>
          <c:showPercent val="0"/>
          <c:showBubbleSize val="0"/>
        </c:dLbls>
        <c:axId val="511245720"/>
        <c:axId val="511246048"/>
      </c:scatterChart>
      <c:valAx>
        <c:axId val="511245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1246048"/>
        <c:crosses val="autoZero"/>
        <c:crossBetween val="midCat"/>
      </c:valAx>
      <c:valAx>
        <c:axId val="511246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1245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(a) + (b)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213648293963254E-2"/>
          <c:y val="0.16708333333333336"/>
          <c:w val="0.89019685039370078"/>
          <c:h val="0.72088764946048411"/>
        </c:manualLayout>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5.4922572178477687E-2"/>
                  <c:y val="0.42151720618256061"/>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trendlineLbl>
          </c:trendline>
          <c:xVal>
            <c:numRef>
              <c:f>Corrélations!$H$5:$H$119</c:f>
              <c:numCache>
                <c:formatCode>General</c:formatCode>
                <c:ptCount val="115"/>
                <c:pt idx="0">
                  <c:v>4</c:v>
                </c:pt>
                <c:pt idx="1">
                  <c:v>5</c:v>
                </c:pt>
                <c:pt idx="2">
                  <c:v>2</c:v>
                </c:pt>
                <c:pt idx="3">
                  <c:v>6</c:v>
                </c:pt>
                <c:pt idx="4">
                  <c:v>5</c:v>
                </c:pt>
                <c:pt idx="5">
                  <c:v>6</c:v>
                </c:pt>
                <c:pt idx="6">
                  <c:v>5</c:v>
                </c:pt>
                <c:pt idx="7">
                  <c:v>2</c:v>
                </c:pt>
                <c:pt idx="8">
                  <c:v>8</c:v>
                </c:pt>
                <c:pt idx="9">
                  <c:v>9</c:v>
                </c:pt>
                <c:pt idx="10">
                  <c:v>5</c:v>
                </c:pt>
                <c:pt idx="11">
                  <c:v>8</c:v>
                </c:pt>
                <c:pt idx="12">
                  <c:v>8</c:v>
                </c:pt>
                <c:pt idx="13">
                  <c:v>4</c:v>
                </c:pt>
                <c:pt idx="14">
                  <c:v>6</c:v>
                </c:pt>
                <c:pt idx="15">
                  <c:v>5</c:v>
                </c:pt>
                <c:pt idx="16">
                  <c:v>6</c:v>
                </c:pt>
                <c:pt idx="17">
                  <c:v>4</c:v>
                </c:pt>
                <c:pt idx="18">
                  <c:v>6</c:v>
                </c:pt>
                <c:pt idx="19">
                  <c:v>3</c:v>
                </c:pt>
                <c:pt idx="20">
                  <c:v>5</c:v>
                </c:pt>
                <c:pt idx="21">
                  <c:v>8</c:v>
                </c:pt>
                <c:pt idx="22">
                  <c:v>6</c:v>
                </c:pt>
                <c:pt idx="23">
                  <c:v>2</c:v>
                </c:pt>
                <c:pt idx="24">
                  <c:v>5</c:v>
                </c:pt>
                <c:pt idx="25">
                  <c:v>3</c:v>
                </c:pt>
                <c:pt idx="26">
                  <c:v>7</c:v>
                </c:pt>
                <c:pt idx="27">
                  <c:v>5</c:v>
                </c:pt>
                <c:pt idx="28">
                  <c:v>4</c:v>
                </c:pt>
                <c:pt idx="29">
                  <c:v>6</c:v>
                </c:pt>
                <c:pt idx="30">
                  <c:v>7</c:v>
                </c:pt>
                <c:pt idx="31">
                  <c:v>7</c:v>
                </c:pt>
                <c:pt idx="32">
                  <c:v>5</c:v>
                </c:pt>
                <c:pt idx="33">
                  <c:v>6</c:v>
                </c:pt>
                <c:pt idx="34">
                  <c:v>4</c:v>
                </c:pt>
                <c:pt idx="35">
                  <c:v>5</c:v>
                </c:pt>
                <c:pt idx="36">
                  <c:v>6</c:v>
                </c:pt>
                <c:pt idx="37">
                  <c:v>4</c:v>
                </c:pt>
                <c:pt idx="38">
                  <c:v>5</c:v>
                </c:pt>
                <c:pt idx="39">
                  <c:v>6</c:v>
                </c:pt>
                <c:pt idx="40">
                  <c:v>4</c:v>
                </c:pt>
                <c:pt idx="41">
                  <c:v>5</c:v>
                </c:pt>
                <c:pt idx="42">
                  <c:v>6</c:v>
                </c:pt>
                <c:pt idx="43">
                  <c:v>5</c:v>
                </c:pt>
                <c:pt idx="44">
                  <c:v>9</c:v>
                </c:pt>
                <c:pt idx="45">
                  <c:v>2</c:v>
                </c:pt>
                <c:pt idx="46">
                  <c:v>6</c:v>
                </c:pt>
                <c:pt idx="47">
                  <c:v>5</c:v>
                </c:pt>
                <c:pt idx="48">
                  <c:v>2</c:v>
                </c:pt>
                <c:pt idx="49">
                  <c:v>3</c:v>
                </c:pt>
                <c:pt idx="50">
                  <c:v>5</c:v>
                </c:pt>
                <c:pt idx="51">
                  <c:v>5</c:v>
                </c:pt>
                <c:pt idx="52">
                  <c:v>4</c:v>
                </c:pt>
                <c:pt idx="53">
                  <c:v>4</c:v>
                </c:pt>
                <c:pt idx="54">
                  <c:v>6</c:v>
                </c:pt>
                <c:pt idx="55">
                  <c:v>4</c:v>
                </c:pt>
                <c:pt idx="56">
                  <c:v>2</c:v>
                </c:pt>
                <c:pt idx="57">
                  <c:v>3</c:v>
                </c:pt>
                <c:pt idx="58">
                  <c:v>5</c:v>
                </c:pt>
                <c:pt idx="59">
                  <c:v>6</c:v>
                </c:pt>
                <c:pt idx="60">
                  <c:v>5</c:v>
                </c:pt>
                <c:pt idx="61">
                  <c:v>4</c:v>
                </c:pt>
                <c:pt idx="62">
                  <c:v>6</c:v>
                </c:pt>
                <c:pt idx="63">
                  <c:v>2</c:v>
                </c:pt>
                <c:pt idx="64">
                  <c:v>8</c:v>
                </c:pt>
                <c:pt idx="65">
                  <c:v>9</c:v>
                </c:pt>
                <c:pt idx="66">
                  <c:v>6</c:v>
                </c:pt>
                <c:pt idx="67">
                  <c:v>5</c:v>
                </c:pt>
                <c:pt idx="68">
                  <c:v>5</c:v>
                </c:pt>
                <c:pt idx="69">
                  <c:v>3</c:v>
                </c:pt>
                <c:pt idx="70">
                  <c:v>3</c:v>
                </c:pt>
                <c:pt idx="71">
                  <c:v>5</c:v>
                </c:pt>
                <c:pt idx="72">
                  <c:v>4</c:v>
                </c:pt>
                <c:pt idx="73">
                  <c:v>6</c:v>
                </c:pt>
                <c:pt idx="74">
                  <c:v>3</c:v>
                </c:pt>
                <c:pt idx="75">
                  <c:v>2</c:v>
                </c:pt>
                <c:pt idx="76">
                  <c:v>3</c:v>
                </c:pt>
                <c:pt idx="77">
                  <c:v>6</c:v>
                </c:pt>
                <c:pt idx="78">
                  <c:v>8</c:v>
                </c:pt>
                <c:pt idx="79">
                  <c:v>4</c:v>
                </c:pt>
                <c:pt idx="80">
                  <c:v>8</c:v>
                </c:pt>
                <c:pt idx="81">
                  <c:v>5</c:v>
                </c:pt>
                <c:pt idx="82">
                  <c:v>7</c:v>
                </c:pt>
                <c:pt idx="83">
                  <c:v>3</c:v>
                </c:pt>
                <c:pt idx="84">
                  <c:v>6</c:v>
                </c:pt>
                <c:pt idx="85">
                  <c:v>8</c:v>
                </c:pt>
                <c:pt idx="86">
                  <c:v>6</c:v>
                </c:pt>
                <c:pt idx="87">
                  <c:v>5</c:v>
                </c:pt>
                <c:pt idx="88">
                  <c:v>4</c:v>
                </c:pt>
                <c:pt idx="89">
                  <c:v>6</c:v>
                </c:pt>
                <c:pt idx="90">
                  <c:v>7</c:v>
                </c:pt>
                <c:pt idx="91">
                  <c:v>7</c:v>
                </c:pt>
                <c:pt idx="92">
                  <c:v>5</c:v>
                </c:pt>
                <c:pt idx="93">
                  <c:v>6</c:v>
                </c:pt>
                <c:pt idx="94">
                  <c:v>9</c:v>
                </c:pt>
                <c:pt idx="95">
                  <c:v>5</c:v>
                </c:pt>
                <c:pt idx="96">
                  <c:v>1</c:v>
                </c:pt>
                <c:pt idx="97">
                  <c:v>2</c:v>
                </c:pt>
                <c:pt idx="98">
                  <c:v>6</c:v>
                </c:pt>
                <c:pt idx="99">
                  <c:v>5</c:v>
                </c:pt>
                <c:pt idx="100">
                  <c:v>2</c:v>
                </c:pt>
                <c:pt idx="101">
                  <c:v>3</c:v>
                </c:pt>
                <c:pt idx="102">
                  <c:v>5</c:v>
                </c:pt>
                <c:pt idx="103">
                  <c:v>6</c:v>
                </c:pt>
                <c:pt idx="104">
                  <c:v>8</c:v>
                </c:pt>
                <c:pt idx="105">
                  <c:v>5</c:v>
                </c:pt>
                <c:pt idx="106">
                  <c:v>6</c:v>
                </c:pt>
                <c:pt idx="107">
                  <c:v>6</c:v>
                </c:pt>
                <c:pt idx="108">
                  <c:v>5</c:v>
                </c:pt>
                <c:pt idx="109">
                  <c:v>3</c:v>
                </c:pt>
                <c:pt idx="110">
                  <c:v>5</c:v>
                </c:pt>
                <c:pt idx="111">
                  <c:v>9</c:v>
                </c:pt>
                <c:pt idx="112">
                  <c:v>5</c:v>
                </c:pt>
                <c:pt idx="113">
                  <c:v>6</c:v>
                </c:pt>
                <c:pt idx="114">
                  <c:v>5</c:v>
                </c:pt>
              </c:numCache>
            </c:numRef>
          </c:xVal>
          <c:yVal>
            <c:numRef>
              <c:f>Corrélations!$I$5:$I$119</c:f>
              <c:numCache>
                <c:formatCode>General</c:formatCode>
                <c:ptCount val="115"/>
                <c:pt idx="0">
                  <c:v>5</c:v>
                </c:pt>
                <c:pt idx="1">
                  <c:v>10</c:v>
                </c:pt>
                <c:pt idx="2">
                  <c:v>2</c:v>
                </c:pt>
                <c:pt idx="3">
                  <c:v>8</c:v>
                </c:pt>
                <c:pt idx="4">
                  <c:v>7</c:v>
                </c:pt>
                <c:pt idx="5">
                  <c:v>7</c:v>
                </c:pt>
                <c:pt idx="6">
                  <c:v>6</c:v>
                </c:pt>
                <c:pt idx="7">
                  <c:v>4</c:v>
                </c:pt>
                <c:pt idx="8">
                  <c:v>8</c:v>
                </c:pt>
                <c:pt idx="9">
                  <c:v>10</c:v>
                </c:pt>
                <c:pt idx="10">
                  <c:v>6</c:v>
                </c:pt>
                <c:pt idx="11">
                  <c:v>7</c:v>
                </c:pt>
                <c:pt idx="12">
                  <c:v>7</c:v>
                </c:pt>
                <c:pt idx="13">
                  <c:v>8</c:v>
                </c:pt>
                <c:pt idx="14">
                  <c:v>10</c:v>
                </c:pt>
                <c:pt idx="15">
                  <c:v>7</c:v>
                </c:pt>
                <c:pt idx="16">
                  <c:v>9</c:v>
                </c:pt>
                <c:pt idx="17">
                  <c:v>3</c:v>
                </c:pt>
                <c:pt idx="18">
                  <c:v>6</c:v>
                </c:pt>
                <c:pt idx="19">
                  <c:v>4</c:v>
                </c:pt>
                <c:pt idx="20">
                  <c:v>8</c:v>
                </c:pt>
                <c:pt idx="21">
                  <c:v>8</c:v>
                </c:pt>
                <c:pt idx="22">
                  <c:v>5</c:v>
                </c:pt>
                <c:pt idx="23">
                  <c:v>3</c:v>
                </c:pt>
                <c:pt idx="24">
                  <c:v>6</c:v>
                </c:pt>
                <c:pt idx="25">
                  <c:v>3</c:v>
                </c:pt>
                <c:pt idx="26">
                  <c:v>7</c:v>
                </c:pt>
                <c:pt idx="27">
                  <c:v>7</c:v>
                </c:pt>
                <c:pt idx="28">
                  <c:v>5</c:v>
                </c:pt>
                <c:pt idx="29">
                  <c:v>8</c:v>
                </c:pt>
                <c:pt idx="30">
                  <c:v>7</c:v>
                </c:pt>
                <c:pt idx="31">
                  <c:v>5</c:v>
                </c:pt>
                <c:pt idx="32">
                  <c:v>6</c:v>
                </c:pt>
                <c:pt idx="33">
                  <c:v>9</c:v>
                </c:pt>
                <c:pt idx="34">
                  <c:v>7</c:v>
                </c:pt>
                <c:pt idx="35">
                  <c:v>8</c:v>
                </c:pt>
                <c:pt idx="36">
                  <c:v>7</c:v>
                </c:pt>
                <c:pt idx="37">
                  <c:v>5</c:v>
                </c:pt>
                <c:pt idx="38">
                  <c:v>6</c:v>
                </c:pt>
                <c:pt idx="39">
                  <c:v>7</c:v>
                </c:pt>
                <c:pt idx="40">
                  <c:v>5</c:v>
                </c:pt>
                <c:pt idx="41">
                  <c:v>6</c:v>
                </c:pt>
                <c:pt idx="42">
                  <c:v>7</c:v>
                </c:pt>
                <c:pt idx="43">
                  <c:v>7</c:v>
                </c:pt>
                <c:pt idx="44">
                  <c:v>10</c:v>
                </c:pt>
                <c:pt idx="45">
                  <c:v>5</c:v>
                </c:pt>
                <c:pt idx="46">
                  <c:v>6</c:v>
                </c:pt>
                <c:pt idx="47">
                  <c:v>5</c:v>
                </c:pt>
                <c:pt idx="48">
                  <c:v>3</c:v>
                </c:pt>
                <c:pt idx="49">
                  <c:v>5</c:v>
                </c:pt>
                <c:pt idx="50">
                  <c:v>4</c:v>
                </c:pt>
                <c:pt idx="51">
                  <c:v>6</c:v>
                </c:pt>
                <c:pt idx="52">
                  <c:v>5</c:v>
                </c:pt>
                <c:pt idx="53">
                  <c:v>9</c:v>
                </c:pt>
                <c:pt idx="54">
                  <c:v>8</c:v>
                </c:pt>
                <c:pt idx="55">
                  <c:v>6</c:v>
                </c:pt>
                <c:pt idx="56">
                  <c:v>5</c:v>
                </c:pt>
                <c:pt idx="57">
                  <c:v>4</c:v>
                </c:pt>
                <c:pt idx="58">
                  <c:v>6</c:v>
                </c:pt>
                <c:pt idx="59">
                  <c:v>8</c:v>
                </c:pt>
                <c:pt idx="60">
                  <c:v>5</c:v>
                </c:pt>
                <c:pt idx="61">
                  <c:v>6</c:v>
                </c:pt>
                <c:pt idx="62">
                  <c:v>6</c:v>
                </c:pt>
                <c:pt idx="63">
                  <c:v>3</c:v>
                </c:pt>
                <c:pt idx="64">
                  <c:v>7</c:v>
                </c:pt>
                <c:pt idx="65">
                  <c:v>8</c:v>
                </c:pt>
                <c:pt idx="66">
                  <c:v>9</c:v>
                </c:pt>
                <c:pt idx="67">
                  <c:v>5</c:v>
                </c:pt>
                <c:pt idx="68">
                  <c:v>6</c:v>
                </c:pt>
                <c:pt idx="69">
                  <c:v>2</c:v>
                </c:pt>
                <c:pt idx="70">
                  <c:v>3</c:v>
                </c:pt>
                <c:pt idx="71">
                  <c:v>5</c:v>
                </c:pt>
                <c:pt idx="72">
                  <c:v>8</c:v>
                </c:pt>
                <c:pt idx="73">
                  <c:v>5</c:v>
                </c:pt>
                <c:pt idx="74">
                  <c:v>6</c:v>
                </c:pt>
                <c:pt idx="75">
                  <c:v>2</c:v>
                </c:pt>
                <c:pt idx="76">
                  <c:v>3</c:v>
                </c:pt>
                <c:pt idx="77">
                  <c:v>6</c:v>
                </c:pt>
                <c:pt idx="78">
                  <c:v>7</c:v>
                </c:pt>
                <c:pt idx="79">
                  <c:v>6</c:v>
                </c:pt>
                <c:pt idx="80">
                  <c:v>4</c:v>
                </c:pt>
                <c:pt idx="81">
                  <c:v>5</c:v>
                </c:pt>
                <c:pt idx="82">
                  <c:v>6</c:v>
                </c:pt>
                <c:pt idx="83">
                  <c:v>2</c:v>
                </c:pt>
                <c:pt idx="84">
                  <c:v>8</c:v>
                </c:pt>
                <c:pt idx="85">
                  <c:v>9</c:v>
                </c:pt>
                <c:pt idx="86">
                  <c:v>5</c:v>
                </c:pt>
                <c:pt idx="87">
                  <c:v>8</c:v>
                </c:pt>
                <c:pt idx="88">
                  <c:v>7</c:v>
                </c:pt>
                <c:pt idx="89">
                  <c:v>7</c:v>
                </c:pt>
                <c:pt idx="90">
                  <c:v>8</c:v>
                </c:pt>
                <c:pt idx="91">
                  <c:v>9</c:v>
                </c:pt>
                <c:pt idx="92">
                  <c:v>6</c:v>
                </c:pt>
                <c:pt idx="93">
                  <c:v>5</c:v>
                </c:pt>
                <c:pt idx="94">
                  <c:v>10</c:v>
                </c:pt>
                <c:pt idx="95">
                  <c:v>2</c:v>
                </c:pt>
                <c:pt idx="96">
                  <c:v>4</c:v>
                </c:pt>
                <c:pt idx="97">
                  <c:v>4</c:v>
                </c:pt>
                <c:pt idx="98">
                  <c:v>5</c:v>
                </c:pt>
                <c:pt idx="99">
                  <c:v>6</c:v>
                </c:pt>
                <c:pt idx="100">
                  <c:v>3</c:v>
                </c:pt>
                <c:pt idx="101">
                  <c:v>5</c:v>
                </c:pt>
                <c:pt idx="102">
                  <c:v>4</c:v>
                </c:pt>
                <c:pt idx="103">
                  <c:v>7</c:v>
                </c:pt>
                <c:pt idx="104">
                  <c:v>6</c:v>
                </c:pt>
                <c:pt idx="105">
                  <c:v>5</c:v>
                </c:pt>
                <c:pt idx="106">
                  <c:v>6</c:v>
                </c:pt>
                <c:pt idx="107">
                  <c:v>5</c:v>
                </c:pt>
                <c:pt idx="108">
                  <c:v>6</c:v>
                </c:pt>
                <c:pt idx="109">
                  <c:v>4</c:v>
                </c:pt>
                <c:pt idx="110">
                  <c:v>4</c:v>
                </c:pt>
                <c:pt idx="111">
                  <c:v>5</c:v>
                </c:pt>
                <c:pt idx="112">
                  <c:v>6</c:v>
                </c:pt>
                <c:pt idx="113">
                  <c:v>7</c:v>
                </c:pt>
                <c:pt idx="114">
                  <c:v>8</c:v>
                </c:pt>
              </c:numCache>
            </c:numRef>
          </c:yVal>
          <c:smooth val="0"/>
          <c:extLst>
            <c:ext xmlns:c16="http://schemas.microsoft.com/office/drawing/2014/chart" uri="{C3380CC4-5D6E-409C-BE32-E72D297353CC}">
              <c16:uniqueId val="{00000000-E800-4CA3-8D24-9C920CEAC27D}"/>
            </c:ext>
          </c:extLst>
        </c:ser>
        <c:dLbls>
          <c:showLegendKey val="0"/>
          <c:showVal val="0"/>
          <c:showCatName val="0"/>
          <c:showSerName val="0"/>
          <c:showPercent val="0"/>
          <c:showBubbleSize val="0"/>
        </c:dLbls>
        <c:axId val="505005296"/>
        <c:axId val="505005952"/>
      </c:scatterChart>
      <c:valAx>
        <c:axId val="505005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5005952"/>
        <c:crosses val="autoZero"/>
        <c:crossBetween val="midCat"/>
      </c:valAx>
      <c:valAx>
        <c:axId val="5050059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0500529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73026</xdr:colOff>
      <xdr:row>27</xdr:row>
      <xdr:rowOff>25400</xdr:rowOff>
    </xdr:from>
    <xdr:to>
      <xdr:col>9</xdr:col>
      <xdr:colOff>396875</xdr:colOff>
      <xdr:row>41</xdr:row>
      <xdr:rowOff>25399</xdr:rowOff>
    </xdr:to>
    <xdr:graphicFrame macro="">
      <xdr:nvGraphicFramePr>
        <xdr:cNvPr id="3" name="Graphique 2">
          <a:extLst>
            <a:ext uri="{FF2B5EF4-FFF2-40B4-BE49-F238E27FC236}">
              <a16:creationId xmlns:a16="http://schemas.microsoft.com/office/drawing/2014/main" id="{00A36797-6A47-4EC3-8FB5-95422D3654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149224</xdr:colOff>
      <xdr:row>27</xdr:row>
      <xdr:rowOff>22225</xdr:rowOff>
    </xdr:from>
    <xdr:to>
      <xdr:col>13</xdr:col>
      <xdr:colOff>282575</xdr:colOff>
      <xdr:row>40</xdr:row>
      <xdr:rowOff>95250</xdr:rowOff>
    </xdr:to>
    <xdr:graphicFrame macro="">
      <xdr:nvGraphicFramePr>
        <xdr:cNvPr id="4" name="Graphique 3">
          <a:extLst>
            <a:ext uri="{FF2B5EF4-FFF2-40B4-BE49-F238E27FC236}">
              <a16:creationId xmlns:a16="http://schemas.microsoft.com/office/drawing/2014/main" id="{F56B7756-1825-4294-A025-7778852205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3174</xdr:colOff>
      <xdr:row>11</xdr:row>
      <xdr:rowOff>57150</xdr:rowOff>
    </xdr:from>
    <xdr:to>
      <xdr:col>9</xdr:col>
      <xdr:colOff>253999</xdr:colOff>
      <xdr:row>25</xdr:row>
      <xdr:rowOff>85725</xdr:rowOff>
    </xdr:to>
    <xdr:graphicFrame macro="">
      <xdr:nvGraphicFramePr>
        <xdr:cNvPr id="5" name="Graphique 4">
          <a:extLst>
            <a:ext uri="{FF2B5EF4-FFF2-40B4-BE49-F238E27FC236}">
              <a16:creationId xmlns:a16="http://schemas.microsoft.com/office/drawing/2014/main" id="{2912C65C-D0A3-4682-9DD4-4990189A32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6351</xdr:colOff>
      <xdr:row>11</xdr:row>
      <xdr:rowOff>41275</xdr:rowOff>
    </xdr:from>
    <xdr:to>
      <xdr:col>13</xdr:col>
      <xdr:colOff>374650</xdr:colOff>
      <xdr:row>25</xdr:row>
      <xdr:rowOff>79375</xdr:rowOff>
    </xdr:to>
    <xdr:graphicFrame macro="">
      <xdr:nvGraphicFramePr>
        <xdr:cNvPr id="9" name="Graphique 8">
          <a:extLst>
            <a:ext uri="{FF2B5EF4-FFF2-40B4-BE49-F238E27FC236}">
              <a16:creationId xmlns:a16="http://schemas.microsoft.com/office/drawing/2014/main" id="{9D316CA2-7472-48DC-8AC7-6AACB05667A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187251</xdr:colOff>
      <xdr:row>1</xdr:row>
      <xdr:rowOff>114301</xdr:rowOff>
    </xdr:from>
    <xdr:to>
      <xdr:col>13</xdr:col>
      <xdr:colOff>119062</xdr:colOff>
      <xdr:row>20</xdr:row>
      <xdr:rowOff>107157</xdr:rowOff>
    </xdr:to>
    <xdr:graphicFrame macro="">
      <xdr:nvGraphicFramePr>
        <xdr:cNvPr id="7" name="Graphique 6">
          <a:extLst>
            <a:ext uri="{FF2B5EF4-FFF2-40B4-BE49-F238E27FC236}">
              <a16:creationId xmlns:a16="http://schemas.microsoft.com/office/drawing/2014/main" id="{192B7F41-B0CA-45B4-BC32-93DFB35725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223071</xdr:colOff>
      <xdr:row>21</xdr:row>
      <xdr:rowOff>89254</xdr:rowOff>
    </xdr:from>
    <xdr:to>
      <xdr:col>12</xdr:col>
      <xdr:colOff>682652</xdr:colOff>
      <xdr:row>40</xdr:row>
      <xdr:rowOff>89254</xdr:rowOff>
    </xdr:to>
    <xdr:graphicFrame macro="">
      <xdr:nvGraphicFramePr>
        <xdr:cNvPr id="8" name="Graphique 7">
          <a:extLst>
            <a:ext uri="{FF2B5EF4-FFF2-40B4-BE49-F238E27FC236}">
              <a16:creationId xmlns:a16="http://schemas.microsoft.com/office/drawing/2014/main" id="{FB1092BE-A772-40E4-A95C-56D1684C9A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135080</xdr:colOff>
      <xdr:row>41</xdr:row>
      <xdr:rowOff>102177</xdr:rowOff>
    </xdr:from>
    <xdr:to>
      <xdr:col>12</xdr:col>
      <xdr:colOff>697055</xdr:colOff>
      <xdr:row>57</xdr:row>
      <xdr:rowOff>75767</xdr:rowOff>
    </xdr:to>
    <xdr:graphicFrame macro="">
      <xdr:nvGraphicFramePr>
        <xdr:cNvPr id="11" name="Graphique 10">
          <a:extLst>
            <a:ext uri="{FF2B5EF4-FFF2-40B4-BE49-F238E27FC236}">
              <a16:creationId xmlns:a16="http://schemas.microsoft.com/office/drawing/2014/main" id="{8E82235E-CC95-4E27-B166-C8E6051787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285A3-62E2-4120-8C47-50D393399FB9}">
  <dimension ref="A1:L29"/>
  <sheetViews>
    <sheetView tabSelected="1" workbookViewId="0">
      <selection activeCell="C16" sqref="C16"/>
    </sheetView>
  </sheetViews>
  <sheetFormatPr baseColWidth="10" defaultRowHeight="15" x14ac:dyDescent="0.25"/>
  <cols>
    <col min="1" max="1" width="24.28515625" style="56" customWidth="1"/>
    <col min="2" max="16384" width="11.42578125" style="56"/>
  </cols>
  <sheetData>
    <row r="1" spans="1:12" x14ac:dyDescent="0.25">
      <c r="A1" s="3" t="s">
        <v>46</v>
      </c>
      <c r="B1" s="3" t="s">
        <v>104</v>
      </c>
    </row>
    <row r="3" spans="1:12" ht="15.75" customHeight="1" x14ac:dyDescent="0.25">
      <c r="A3" s="62" t="s">
        <v>76</v>
      </c>
      <c r="B3" s="62"/>
      <c r="C3" s="62"/>
      <c r="D3" s="62"/>
      <c r="E3" s="62"/>
      <c r="F3" s="62"/>
      <c r="G3" s="62"/>
      <c r="H3" s="62"/>
      <c r="I3" s="62"/>
      <c r="J3" s="62"/>
      <c r="K3" s="62"/>
      <c r="L3" s="62"/>
    </row>
    <row r="4" spans="1:12" x14ac:dyDescent="0.25">
      <c r="A4" s="62"/>
      <c r="B4" s="62"/>
      <c r="C4" s="62"/>
      <c r="D4" s="62"/>
      <c r="E4" s="62"/>
      <c r="F4" s="62"/>
      <c r="G4" s="62"/>
      <c r="H4" s="62"/>
      <c r="I4" s="62"/>
      <c r="J4" s="62"/>
      <c r="K4" s="62"/>
      <c r="L4" s="62"/>
    </row>
    <row r="5" spans="1:12" x14ac:dyDescent="0.25">
      <c r="A5" s="62"/>
      <c r="B5" s="62"/>
      <c r="C5" s="62"/>
      <c r="D5" s="62"/>
      <c r="E5" s="62"/>
      <c r="F5" s="62"/>
      <c r="G5" s="62"/>
      <c r="H5" s="62"/>
      <c r="I5" s="62"/>
      <c r="J5" s="62"/>
      <c r="K5" s="62"/>
      <c r="L5" s="62"/>
    </row>
    <row r="6" spans="1:12" ht="15.75" x14ac:dyDescent="0.25">
      <c r="A6" s="57"/>
      <c r="B6" s="57"/>
      <c r="C6" s="57"/>
      <c r="D6" s="57"/>
      <c r="E6" s="57"/>
      <c r="F6" s="57"/>
      <c r="G6" s="57"/>
      <c r="H6" s="57"/>
      <c r="I6" s="57"/>
      <c r="J6" s="57"/>
      <c r="K6" s="57"/>
      <c r="L6" s="57"/>
    </row>
    <row r="7" spans="1:12" ht="15.75" x14ac:dyDescent="0.25">
      <c r="A7" s="58" t="s">
        <v>48</v>
      </c>
      <c r="B7" s="59" t="s">
        <v>49</v>
      </c>
      <c r="C7" s="57"/>
      <c r="D7" s="57"/>
      <c r="E7" s="57"/>
      <c r="F7" s="57"/>
      <c r="G7" s="57"/>
      <c r="H7" s="57"/>
      <c r="I7" s="57"/>
      <c r="J7" s="57"/>
      <c r="K7" s="57"/>
      <c r="L7" s="57"/>
    </row>
    <row r="8" spans="1:12" ht="15.75" x14ac:dyDescent="0.25">
      <c r="A8" s="58" t="s">
        <v>103</v>
      </c>
      <c r="B8" s="60" t="s">
        <v>75</v>
      </c>
      <c r="C8" s="60"/>
      <c r="D8" s="57"/>
      <c r="E8" s="57"/>
      <c r="F8" s="57"/>
      <c r="G8" s="57"/>
      <c r="H8" s="57"/>
      <c r="I8" s="57"/>
      <c r="J8" s="57"/>
      <c r="K8" s="57"/>
      <c r="L8" s="57"/>
    </row>
    <row r="9" spans="1:12" x14ac:dyDescent="0.25">
      <c r="A9" s="61" t="s">
        <v>47</v>
      </c>
      <c r="B9" s="56" t="s">
        <v>50</v>
      </c>
    </row>
    <row r="10" spans="1:12" x14ac:dyDescent="0.25">
      <c r="A10" s="61" t="s">
        <v>8</v>
      </c>
      <c r="B10" s="56" t="s">
        <v>51</v>
      </c>
    </row>
    <row r="11" spans="1:12" x14ac:dyDescent="0.25">
      <c r="A11" s="61" t="s">
        <v>9</v>
      </c>
      <c r="B11" s="56" t="s">
        <v>59</v>
      </c>
    </row>
    <row r="12" spans="1:12" x14ac:dyDescent="0.25">
      <c r="A12" s="61" t="s">
        <v>24</v>
      </c>
      <c r="B12" s="56" t="s">
        <v>102</v>
      </c>
    </row>
    <row r="15" spans="1:12" x14ac:dyDescent="0.25">
      <c r="A15" s="3"/>
    </row>
    <row r="16" spans="1:12" x14ac:dyDescent="0.25">
      <c r="A16" s="3"/>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sheetData>
  <mergeCells count="1">
    <mergeCell ref="A3:L5"/>
  </mergeCells>
  <hyperlinks>
    <hyperlink ref="A10" location="Corrélations!A1" display="Corrélations" xr:uid="{F3815653-6509-4775-9A78-800B647BCBCE}"/>
    <hyperlink ref="A11" location="ANCOVA!A1" display="ANCOVA" xr:uid="{AA67F2F1-5943-4B96-93E8-BCB494F7E308}"/>
    <hyperlink ref="A12" location="'ANOVA différence'!A1" display="ANOVA de la différence" xr:uid="{EDCAA673-7600-409C-9820-C9BD5E741D50}"/>
    <hyperlink ref="A8" location="'Tests et taille d''effet'!A1" display="Test Z, T et F" xr:uid="{CB872852-7D90-4E13-BBBC-54779D3C32CD}"/>
    <hyperlink ref="A7" location="Description!A1" display="Description" xr:uid="{C52B3819-8185-41D1-A632-3C2C40D3FE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03F6D-E703-4CEA-BECD-4A82BEC7959D}">
  <dimension ref="A1:N68"/>
  <sheetViews>
    <sheetView zoomScale="110" zoomScaleNormal="110" workbookViewId="0">
      <selection activeCell="H67" sqref="H67"/>
    </sheetView>
  </sheetViews>
  <sheetFormatPr baseColWidth="10" defaultRowHeight="15" x14ac:dyDescent="0.25"/>
  <cols>
    <col min="1" max="1" width="9.5703125" style="3" customWidth="1"/>
    <col min="2" max="2" width="13.7109375" style="1" customWidth="1"/>
    <col min="3" max="3" width="13.7109375" style="12" customWidth="1"/>
    <col min="4" max="4" width="2.42578125" style="12" customWidth="1"/>
    <col min="5" max="5" width="13.42578125" style="1" customWidth="1"/>
    <col min="6" max="6" width="13.5703125" style="12" customWidth="1"/>
    <col min="7" max="7" width="2.42578125" customWidth="1"/>
    <col min="8" max="8" width="9.140625" customWidth="1"/>
    <col min="9" max="9" width="6.7109375" customWidth="1"/>
    <col min="10" max="10" width="8" customWidth="1"/>
    <col min="11" max="11" width="2.28515625" customWidth="1"/>
    <col min="12" max="12" width="7.85546875" customWidth="1"/>
    <col min="13" max="13" width="6.85546875" customWidth="1"/>
    <col min="14" max="14" width="7.28515625" customWidth="1"/>
  </cols>
  <sheetData>
    <row r="1" spans="1:14" ht="18.75" x14ac:dyDescent="0.3">
      <c r="A1" s="3" t="s">
        <v>46</v>
      </c>
      <c r="C1" s="8" t="s">
        <v>58</v>
      </c>
    </row>
    <row r="2" spans="1:14" s="10" customFormat="1" ht="18.75" x14ac:dyDescent="0.3">
      <c r="B2" s="9"/>
      <c r="C2" s="11"/>
      <c r="D2" s="11"/>
      <c r="E2" s="9"/>
      <c r="F2" s="11"/>
    </row>
    <row r="3" spans="1:14" s="17" customFormat="1" ht="12.75" x14ac:dyDescent="0.2">
      <c r="B3" s="63" t="s">
        <v>6</v>
      </c>
      <c r="C3" s="63"/>
      <c r="D3" s="18"/>
      <c r="E3" s="63" t="s">
        <v>7</v>
      </c>
      <c r="F3" s="63"/>
      <c r="H3" s="63" t="s">
        <v>6</v>
      </c>
      <c r="I3" s="63"/>
      <c r="J3" s="63"/>
      <c r="K3" s="19"/>
      <c r="L3" s="63" t="s">
        <v>7</v>
      </c>
      <c r="M3" s="63"/>
      <c r="N3" s="63"/>
    </row>
    <row r="4" spans="1:14" x14ac:dyDescent="0.25">
      <c r="B4" s="2" t="s">
        <v>42</v>
      </c>
      <c r="C4" s="14" t="s">
        <v>43</v>
      </c>
      <c r="D4" s="13"/>
      <c r="E4" s="2" t="s">
        <v>44</v>
      </c>
      <c r="F4" s="14" t="s">
        <v>45</v>
      </c>
      <c r="H4" s="2" t="s">
        <v>5</v>
      </c>
      <c r="I4" s="2" t="s">
        <v>29</v>
      </c>
      <c r="J4" s="2" t="s">
        <v>30</v>
      </c>
      <c r="K4" s="1"/>
      <c r="L4" s="2" t="s">
        <v>5</v>
      </c>
      <c r="M4" s="2" t="s">
        <v>29</v>
      </c>
      <c r="N4" s="2" t="s">
        <v>30</v>
      </c>
    </row>
    <row r="5" spans="1:14" ht="11.25" customHeight="1" x14ac:dyDescent="0.25">
      <c r="B5" s="20">
        <v>4</v>
      </c>
      <c r="C5" s="21">
        <v>5</v>
      </c>
      <c r="D5" s="22"/>
      <c r="E5" s="20">
        <v>2</v>
      </c>
      <c r="F5" s="21">
        <v>5</v>
      </c>
      <c r="H5" s="25">
        <v>2</v>
      </c>
      <c r="I5" s="25">
        <f t="array" ref="I5:I10">FREQUENCY(B5:B46,L5:L9)</f>
        <v>3</v>
      </c>
      <c r="J5" s="25">
        <f t="array" ref="J5:J10">FREQUENCY(C5:C60,L5:L9)</f>
        <v>1</v>
      </c>
      <c r="K5" s="26"/>
      <c r="L5" s="25">
        <v>2</v>
      </c>
      <c r="M5" s="25">
        <f t="array" ref="M5:M10">FREQUENCY(E5:E63,L5:L10)</f>
        <v>6</v>
      </c>
      <c r="N5" s="25">
        <f t="array" ref="N5:N10">FREQUENCY(F5:F63,L5:L9)</f>
        <v>4</v>
      </c>
    </row>
    <row r="6" spans="1:14" ht="11.25" customHeight="1" x14ac:dyDescent="0.25">
      <c r="B6" s="20">
        <v>5</v>
      </c>
      <c r="C6" s="21">
        <v>10</v>
      </c>
      <c r="D6" s="22"/>
      <c r="E6" s="20">
        <v>3</v>
      </c>
      <c r="F6" s="21">
        <v>4</v>
      </c>
      <c r="H6" s="25">
        <v>4</v>
      </c>
      <c r="I6" s="25">
        <v>9</v>
      </c>
      <c r="J6" s="25">
        <v>7</v>
      </c>
      <c r="K6" s="26"/>
      <c r="L6" s="25">
        <v>4</v>
      </c>
      <c r="M6" s="25">
        <v>12</v>
      </c>
      <c r="N6" s="25">
        <v>11</v>
      </c>
    </row>
    <row r="7" spans="1:14" ht="11.25" customHeight="1" x14ac:dyDescent="0.25">
      <c r="B7" s="20">
        <v>2</v>
      </c>
      <c r="C7" s="21">
        <v>2</v>
      </c>
      <c r="D7" s="22"/>
      <c r="E7" s="20">
        <v>5</v>
      </c>
      <c r="F7" s="21">
        <v>6</v>
      </c>
      <c r="H7" s="25">
        <v>6</v>
      </c>
      <c r="I7" s="25">
        <v>22</v>
      </c>
      <c r="J7" s="25">
        <v>20</v>
      </c>
      <c r="K7" s="26"/>
      <c r="L7" s="25">
        <v>6</v>
      </c>
      <c r="M7" s="25">
        <v>30</v>
      </c>
      <c r="N7" s="25">
        <v>27</v>
      </c>
    </row>
    <row r="8" spans="1:14" ht="11.25" customHeight="1" x14ac:dyDescent="0.25">
      <c r="B8" s="20">
        <v>6</v>
      </c>
      <c r="C8" s="21">
        <v>8</v>
      </c>
      <c r="D8" s="22"/>
      <c r="E8" s="20">
        <v>6</v>
      </c>
      <c r="F8" s="21">
        <v>8</v>
      </c>
      <c r="H8" s="25">
        <v>8</v>
      </c>
      <c r="I8" s="25">
        <v>7</v>
      </c>
      <c r="J8" s="25">
        <v>21</v>
      </c>
      <c r="K8" s="26"/>
      <c r="L8" s="25">
        <v>8</v>
      </c>
      <c r="M8" s="25">
        <v>8</v>
      </c>
      <c r="N8" s="25">
        <v>13</v>
      </c>
    </row>
    <row r="9" spans="1:14" ht="11.25" customHeight="1" x14ac:dyDescent="0.25">
      <c r="B9" s="20">
        <v>5</v>
      </c>
      <c r="C9" s="21">
        <v>7</v>
      </c>
      <c r="D9" s="22"/>
      <c r="E9" s="20">
        <v>5</v>
      </c>
      <c r="F9" s="21">
        <v>5</v>
      </c>
      <c r="H9" s="25">
        <v>10</v>
      </c>
      <c r="I9" s="25">
        <v>1</v>
      </c>
      <c r="J9" s="25">
        <v>7</v>
      </c>
      <c r="K9" s="26"/>
      <c r="L9" s="25">
        <v>10</v>
      </c>
      <c r="M9" s="25">
        <v>3</v>
      </c>
      <c r="N9" s="25">
        <v>4</v>
      </c>
    </row>
    <row r="10" spans="1:14" ht="11.25" customHeight="1" x14ac:dyDescent="0.25">
      <c r="B10" s="20">
        <v>6</v>
      </c>
      <c r="C10" s="21">
        <v>7</v>
      </c>
      <c r="D10" s="22"/>
      <c r="E10" s="20">
        <v>4</v>
      </c>
      <c r="F10" s="21">
        <v>6</v>
      </c>
      <c r="H10" s="25"/>
      <c r="I10" s="25">
        <v>0</v>
      </c>
      <c r="J10" s="25">
        <v>0</v>
      </c>
      <c r="K10" s="26"/>
      <c r="L10" s="25"/>
      <c r="M10" s="25">
        <v>0</v>
      </c>
      <c r="N10" s="25">
        <v>0</v>
      </c>
    </row>
    <row r="11" spans="1:14" ht="11.25" customHeight="1" x14ac:dyDescent="0.25">
      <c r="B11" s="20">
        <v>5</v>
      </c>
      <c r="C11" s="21">
        <v>6</v>
      </c>
      <c r="D11" s="22"/>
      <c r="E11" s="20">
        <v>6</v>
      </c>
      <c r="F11" s="21">
        <v>6</v>
      </c>
    </row>
    <row r="12" spans="1:14" ht="11.25" customHeight="1" x14ac:dyDescent="0.25">
      <c r="B12" s="20">
        <v>2</v>
      </c>
      <c r="C12" s="21">
        <v>4</v>
      </c>
      <c r="D12" s="22"/>
      <c r="E12" s="20">
        <v>2</v>
      </c>
      <c r="F12" s="21">
        <v>3</v>
      </c>
    </row>
    <row r="13" spans="1:14" ht="11.25" customHeight="1" x14ac:dyDescent="0.25">
      <c r="B13" s="20">
        <v>8</v>
      </c>
      <c r="C13" s="21">
        <v>8</v>
      </c>
      <c r="D13" s="22"/>
      <c r="E13" s="20">
        <v>8</v>
      </c>
      <c r="F13" s="21">
        <v>7</v>
      </c>
    </row>
    <row r="14" spans="1:14" ht="11.25" customHeight="1" x14ac:dyDescent="0.25">
      <c r="B14" s="20">
        <v>9</v>
      </c>
      <c r="C14" s="21">
        <v>10</v>
      </c>
      <c r="D14" s="22"/>
      <c r="E14" s="20">
        <v>9</v>
      </c>
      <c r="F14" s="21">
        <v>8</v>
      </c>
    </row>
    <row r="15" spans="1:14" ht="11.25" customHeight="1" x14ac:dyDescent="0.25">
      <c r="B15" s="20">
        <v>5</v>
      </c>
      <c r="C15" s="21">
        <v>6</v>
      </c>
      <c r="D15" s="22"/>
      <c r="E15" s="20">
        <v>6</v>
      </c>
      <c r="F15" s="21">
        <v>9</v>
      </c>
    </row>
    <row r="16" spans="1:14" ht="11.25" customHeight="1" x14ac:dyDescent="0.25">
      <c r="B16" s="20">
        <v>8</v>
      </c>
      <c r="C16" s="21">
        <v>7</v>
      </c>
      <c r="D16" s="22"/>
      <c r="E16" s="20">
        <v>5</v>
      </c>
      <c r="F16" s="21">
        <v>5</v>
      </c>
    </row>
    <row r="17" spans="2:6" ht="11.25" customHeight="1" x14ac:dyDescent="0.25">
      <c r="B17" s="20">
        <v>8</v>
      </c>
      <c r="C17" s="21">
        <v>7</v>
      </c>
      <c r="D17" s="22"/>
      <c r="E17" s="20">
        <v>5</v>
      </c>
      <c r="F17" s="21">
        <v>6</v>
      </c>
    </row>
    <row r="18" spans="2:6" ht="11.25" customHeight="1" x14ac:dyDescent="0.25">
      <c r="B18" s="20">
        <v>4</v>
      </c>
      <c r="C18" s="21">
        <v>8</v>
      </c>
      <c r="D18" s="22"/>
      <c r="E18" s="20">
        <v>3</v>
      </c>
      <c r="F18" s="21">
        <v>2</v>
      </c>
    </row>
    <row r="19" spans="2:6" ht="11.25" customHeight="1" x14ac:dyDescent="0.25">
      <c r="B19" s="20">
        <v>6</v>
      </c>
      <c r="C19" s="21">
        <v>10</v>
      </c>
      <c r="D19" s="22"/>
      <c r="E19" s="20">
        <v>3</v>
      </c>
      <c r="F19" s="21">
        <v>3</v>
      </c>
    </row>
    <row r="20" spans="2:6" ht="11.25" customHeight="1" x14ac:dyDescent="0.25">
      <c r="B20" s="20">
        <v>5</v>
      </c>
      <c r="C20" s="21">
        <v>7</v>
      </c>
      <c r="D20" s="22"/>
      <c r="E20" s="20">
        <v>5</v>
      </c>
      <c r="F20" s="21">
        <v>5</v>
      </c>
    </row>
    <row r="21" spans="2:6" ht="11.25" customHeight="1" x14ac:dyDescent="0.25">
      <c r="B21" s="20">
        <v>6</v>
      </c>
      <c r="C21" s="21">
        <v>9</v>
      </c>
      <c r="D21" s="22"/>
      <c r="E21" s="20">
        <v>4</v>
      </c>
      <c r="F21" s="21">
        <v>8</v>
      </c>
    </row>
    <row r="22" spans="2:6" ht="11.25" customHeight="1" x14ac:dyDescent="0.25">
      <c r="B22" s="20">
        <v>4</v>
      </c>
      <c r="C22" s="21">
        <v>3</v>
      </c>
      <c r="D22" s="22"/>
      <c r="E22" s="20">
        <v>6</v>
      </c>
      <c r="F22" s="21">
        <v>5</v>
      </c>
    </row>
    <row r="23" spans="2:6" ht="11.25" customHeight="1" x14ac:dyDescent="0.25">
      <c r="B23" s="20">
        <v>6</v>
      </c>
      <c r="C23" s="21">
        <v>6</v>
      </c>
      <c r="D23" s="22"/>
      <c r="E23" s="20">
        <v>3</v>
      </c>
      <c r="F23" s="21">
        <v>6</v>
      </c>
    </row>
    <row r="24" spans="2:6" ht="11.25" customHeight="1" x14ac:dyDescent="0.25">
      <c r="B24" s="20">
        <v>3</v>
      </c>
      <c r="C24" s="21">
        <v>4</v>
      </c>
      <c r="D24" s="22"/>
      <c r="E24" s="20">
        <v>2</v>
      </c>
      <c r="F24" s="21">
        <v>2</v>
      </c>
    </row>
    <row r="25" spans="2:6" ht="11.25" customHeight="1" x14ac:dyDescent="0.25">
      <c r="B25" s="20">
        <v>5</v>
      </c>
      <c r="C25" s="21">
        <v>8</v>
      </c>
      <c r="D25" s="22"/>
      <c r="E25" s="20">
        <v>3</v>
      </c>
      <c r="F25" s="21">
        <v>3</v>
      </c>
    </row>
    <row r="26" spans="2:6" ht="11.25" customHeight="1" x14ac:dyDescent="0.25">
      <c r="B26" s="20">
        <v>8</v>
      </c>
      <c r="C26" s="21">
        <v>8</v>
      </c>
      <c r="D26" s="22"/>
      <c r="E26" s="20">
        <v>6</v>
      </c>
      <c r="F26" s="21">
        <v>6</v>
      </c>
    </row>
    <row r="27" spans="2:6" ht="11.25" customHeight="1" x14ac:dyDescent="0.25">
      <c r="B27" s="20">
        <v>6</v>
      </c>
      <c r="C27" s="21">
        <v>5</v>
      </c>
      <c r="D27" s="22"/>
      <c r="E27" s="20">
        <v>8</v>
      </c>
      <c r="F27" s="21">
        <v>7</v>
      </c>
    </row>
    <row r="28" spans="2:6" ht="11.25" customHeight="1" x14ac:dyDescent="0.25">
      <c r="B28" s="20">
        <v>2</v>
      </c>
      <c r="C28" s="21">
        <v>3</v>
      </c>
      <c r="D28" s="22"/>
      <c r="E28" s="20">
        <v>4</v>
      </c>
      <c r="F28" s="21">
        <v>6</v>
      </c>
    </row>
    <row r="29" spans="2:6" ht="11.25" customHeight="1" x14ac:dyDescent="0.25">
      <c r="B29" s="20">
        <v>5</v>
      </c>
      <c r="C29" s="21">
        <v>6</v>
      </c>
      <c r="D29" s="22"/>
      <c r="E29" s="20">
        <v>8</v>
      </c>
      <c r="F29" s="21">
        <v>4</v>
      </c>
    </row>
    <row r="30" spans="2:6" ht="11.25" customHeight="1" x14ac:dyDescent="0.25">
      <c r="B30" s="20">
        <v>3</v>
      </c>
      <c r="C30" s="21">
        <v>3</v>
      </c>
      <c r="D30" s="22"/>
      <c r="E30" s="20">
        <v>5</v>
      </c>
      <c r="F30" s="21">
        <v>5</v>
      </c>
    </row>
    <row r="31" spans="2:6" ht="11.25" customHeight="1" x14ac:dyDescent="0.25">
      <c r="B31" s="20">
        <v>7</v>
      </c>
      <c r="C31" s="21">
        <v>7</v>
      </c>
      <c r="D31" s="22"/>
      <c r="E31" s="20">
        <v>7</v>
      </c>
      <c r="F31" s="21">
        <v>6</v>
      </c>
    </row>
    <row r="32" spans="2:6" ht="11.25" customHeight="1" x14ac:dyDescent="0.25">
      <c r="B32" s="20">
        <v>5</v>
      </c>
      <c r="C32" s="21">
        <v>7</v>
      </c>
      <c r="D32" s="22"/>
      <c r="E32" s="20">
        <v>3</v>
      </c>
      <c r="F32" s="21">
        <v>2</v>
      </c>
    </row>
    <row r="33" spans="2:6" ht="11.25" customHeight="1" x14ac:dyDescent="0.25">
      <c r="B33" s="20">
        <v>4</v>
      </c>
      <c r="C33" s="21">
        <v>5</v>
      </c>
      <c r="D33" s="22"/>
      <c r="E33" s="20">
        <v>6</v>
      </c>
      <c r="F33" s="21">
        <v>8</v>
      </c>
    </row>
    <row r="34" spans="2:6" ht="11.25" customHeight="1" x14ac:dyDescent="0.25">
      <c r="B34" s="20">
        <v>6</v>
      </c>
      <c r="C34" s="21">
        <v>8</v>
      </c>
      <c r="D34" s="22"/>
      <c r="E34" s="20">
        <v>8</v>
      </c>
      <c r="F34" s="21">
        <v>9</v>
      </c>
    </row>
    <row r="35" spans="2:6" ht="11.25" customHeight="1" x14ac:dyDescent="0.25">
      <c r="B35" s="20">
        <v>7</v>
      </c>
      <c r="C35" s="21">
        <v>7</v>
      </c>
      <c r="D35" s="22"/>
      <c r="E35" s="20">
        <v>6</v>
      </c>
      <c r="F35" s="21">
        <v>5</v>
      </c>
    </row>
    <row r="36" spans="2:6" ht="11.25" customHeight="1" x14ac:dyDescent="0.25">
      <c r="B36" s="20">
        <v>7</v>
      </c>
      <c r="C36" s="21">
        <v>5</v>
      </c>
      <c r="D36" s="22"/>
      <c r="E36" s="20">
        <v>5</v>
      </c>
      <c r="F36" s="21">
        <v>8</v>
      </c>
    </row>
    <row r="37" spans="2:6" ht="11.25" customHeight="1" x14ac:dyDescent="0.25">
      <c r="B37" s="20">
        <v>5</v>
      </c>
      <c r="C37" s="21">
        <v>6</v>
      </c>
      <c r="D37" s="22"/>
      <c r="E37" s="20">
        <v>4</v>
      </c>
      <c r="F37" s="21">
        <v>7</v>
      </c>
    </row>
    <row r="38" spans="2:6" ht="11.25" customHeight="1" x14ac:dyDescent="0.25">
      <c r="B38" s="20">
        <v>6</v>
      </c>
      <c r="C38" s="21">
        <v>9</v>
      </c>
      <c r="D38" s="22"/>
      <c r="E38" s="20">
        <v>6</v>
      </c>
      <c r="F38" s="21">
        <v>7</v>
      </c>
    </row>
    <row r="39" spans="2:6" ht="11.25" customHeight="1" x14ac:dyDescent="0.25">
      <c r="B39" s="20">
        <v>4</v>
      </c>
      <c r="C39" s="21">
        <v>7</v>
      </c>
      <c r="D39" s="22"/>
      <c r="E39" s="20">
        <v>7</v>
      </c>
      <c r="F39" s="21">
        <v>8</v>
      </c>
    </row>
    <row r="40" spans="2:6" ht="11.25" customHeight="1" x14ac:dyDescent="0.25">
      <c r="B40" s="20">
        <v>5</v>
      </c>
      <c r="C40" s="21">
        <v>8</v>
      </c>
      <c r="D40" s="22"/>
      <c r="E40" s="20">
        <v>7</v>
      </c>
      <c r="F40" s="21">
        <v>9</v>
      </c>
    </row>
    <row r="41" spans="2:6" ht="11.25" customHeight="1" x14ac:dyDescent="0.25">
      <c r="B41" s="20">
        <v>6</v>
      </c>
      <c r="C41" s="21">
        <v>7</v>
      </c>
      <c r="D41" s="22"/>
      <c r="E41" s="20">
        <v>5</v>
      </c>
      <c r="F41" s="21">
        <v>6</v>
      </c>
    </row>
    <row r="42" spans="2:6" ht="11.25" customHeight="1" x14ac:dyDescent="0.25">
      <c r="B42" s="20">
        <v>4</v>
      </c>
      <c r="C42" s="21">
        <v>5</v>
      </c>
      <c r="D42" s="22"/>
      <c r="E42" s="20">
        <v>6</v>
      </c>
      <c r="F42" s="21">
        <v>5</v>
      </c>
    </row>
    <row r="43" spans="2:6" ht="11.25" customHeight="1" x14ac:dyDescent="0.25">
      <c r="B43" s="20">
        <v>5</v>
      </c>
      <c r="C43" s="21">
        <v>6</v>
      </c>
      <c r="D43" s="22"/>
      <c r="E43" s="20">
        <v>9</v>
      </c>
      <c r="F43" s="21">
        <v>10</v>
      </c>
    </row>
    <row r="44" spans="2:6" ht="11.25" customHeight="1" x14ac:dyDescent="0.25">
      <c r="B44" s="20">
        <v>6</v>
      </c>
      <c r="C44" s="21">
        <v>7</v>
      </c>
      <c r="D44" s="22"/>
      <c r="E44" s="20">
        <v>5</v>
      </c>
      <c r="F44" s="21">
        <v>2</v>
      </c>
    </row>
    <row r="45" spans="2:6" ht="11.25" customHeight="1" x14ac:dyDescent="0.25">
      <c r="B45" s="20">
        <v>4</v>
      </c>
      <c r="C45" s="21">
        <v>5</v>
      </c>
      <c r="D45" s="22"/>
      <c r="E45" s="20">
        <v>1</v>
      </c>
      <c r="F45" s="21">
        <v>4</v>
      </c>
    </row>
    <row r="46" spans="2:6" ht="11.25" customHeight="1" x14ac:dyDescent="0.25">
      <c r="B46" s="20">
        <v>5</v>
      </c>
      <c r="C46" s="21">
        <v>6</v>
      </c>
      <c r="D46" s="22"/>
      <c r="E46" s="20">
        <v>2</v>
      </c>
      <c r="F46" s="21">
        <v>4</v>
      </c>
    </row>
    <row r="47" spans="2:6" ht="11.25" customHeight="1" x14ac:dyDescent="0.25">
      <c r="B47" s="20">
        <v>6</v>
      </c>
      <c r="C47" s="21">
        <v>7</v>
      </c>
      <c r="D47" s="22"/>
      <c r="E47" s="20">
        <v>6</v>
      </c>
      <c r="F47" s="21">
        <v>5</v>
      </c>
    </row>
    <row r="48" spans="2:6" ht="11.25" customHeight="1" x14ac:dyDescent="0.25">
      <c r="B48" s="20">
        <v>5</v>
      </c>
      <c r="C48" s="21">
        <v>7</v>
      </c>
      <c r="D48" s="22"/>
      <c r="E48" s="20">
        <v>5</v>
      </c>
      <c r="F48" s="21">
        <v>6</v>
      </c>
    </row>
    <row r="49" spans="2:6" ht="11.25" customHeight="1" x14ac:dyDescent="0.25">
      <c r="B49" s="20">
        <v>9</v>
      </c>
      <c r="C49" s="21">
        <v>10</v>
      </c>
      <c r="D49" s="22"/>
      <c r="E49" s="20">
        <v>2</v>
      </c>
      <c r="F49" s="21">
        <v>3</v>
      </c>
    </row>
    <row r="50" spans="2:6" ht="11.25" customHeight="1" x14ac:dyDescent="0.25">
      <c r="B50" s="20">
        <v>2</v>
      </c>
      <c r="C50" s="21">
        <v>5</v>
      </c>
      <c r="D50" s="22"/>
      <c r="E50" s="20">
        <v>3</v>
      </c>
      <c r="F50" s="21">
        <v>5</v>
      </c>
    </row>
    <row r="51" spans="2:6" ht="11.25" customHeight="1" x14ac:dyDescent="0.25">
      <c r="B51" s="20">
        <v>6</v>
      </c>
      <c r="C51" s="21">
        <v>6</v>
      </c>
      <c r="D51" s="22"/>
      <c r="E51" s="20">
        <v>5</v>
      </c>
      <c r="F51" s="21">
        <v>4</v>
      </c>
    </row>
    <row r="52" spans="2:6" ht="11.25" customHeight="1" x14ac:dyDescent="0.25">
      <c r="B52" s="20">
        <v>5</v>
      </c>
      <c r="C52" s="21">
        <v>5</v>
      </c>
      <c r="D52" s="22"/>
      <c r="E52" s="20">
        <v>6</v>
      </c>
      <c r="F52" s="21">
        <v>7</v>
      </c>
    </row>
    <row r="53" spans="2:6" ht="11.25" customHeight="1" x14ac:dyDescent="0.25">
      <c r="B53" s="20">
        <v>2</v>
      </c>
      <c r="C53" s="21">
        <v>3</v>
      </c>
      <c r="D53" s="22"/>
      <c r="E53" s="20">
        <v>8</v>
      </c>
      <c r="F53" s="21">
        <v>6</v>
      </c>
    </row>
    <row r="54" spans="2:6" ht="11.25" customHeight="1" x14ac:dyDescent="0.25">
      <c r="B54" s="20">
        <v>3</v>
      </c>
      <c r="C54" s="21">
        <v>5</v>
      </c>
      <c r="D54" s="22"/>
      <c r="E54" s="20">
        <v>5</v>
      </c>
      <c r="F54" s="21">
        <v>5</v>
      </c>
    </row>
    <row r="55" spans="2:6" ht="11.25" customHeight="1" x14ac:dyDescent="0.25">
      <c r="B55" s="20">
        <v>5</v>
      </c>
      <c r="C55" s="21">
        <v>4</v>
      </c>
      <c r="D55" s="22"/>
      <c r="E55" s="20">
        <v>6</v>
      </c>
      <c r="F55" s="21">
        <v>6</v>
      </c>
    </row>
    <row r="56" spans="2:6" ht="11.25" customHeight="1" x14ac:dyDescent="0.25">
      <c r="B56" s="20">
        <v>5</v>
      </c>
      <c r="C56" s="21">
        <v>6</v>
      </c>
      <c r="D56" s="22"/>
      <c r="E56" s="20">
        <v>6</v>
      </c>
      <c r="F56" s="21">
        <v>5</v>
      </c>
    </row>
    <row r="57" spans="2:6" ht="11.25" customHeight="1" x14ac:dyDescent="0.25">
      <c r="B57" s="20">
        <v>4</v>
      </c>
      <c r="C57" s="21">
        <v>5</v>
      </c>
      <c r="D57" s="22"/>
      <c r="E57" s="20">
        <v>5</v>
      </c>
      <c r="F57" s="21">
        <v>6</v>
      </c>
    </row>
    <row r="58" spans="2:6" ht="11.25" customHeight="1" x14ac:dyDescent="0.25">
      <c r="B58" s="20">
        <v>4</v>
      </c>
      <c r="C58" s="21">
        <v>9</v>
      </c>
      <c r="D58" s="22"/>
      <c r="E58" s="20">
        <v>3</v>
      </c>
      <c r="F58" s="21">
        <v>4</v>
      </c>
    </row>
    <row r="59" spans="2:6" ht="11.25" customHeight="1" x14ac:dyDescent="0.25">
      <c r="B59" s="20">
        <v>6</v>
      </c>
      <c r="C59" s="21">
        <v>8</v>
      </c>
      <c r="D59" s="22"/>
      <c r="E59" s="20">
        <v>5</v>
      </c>
      <c r="F59" s="21">
        <v>4</v>
      </c>
    </row>
    <row r="60" spans="2:6" ht="11.25" customHeight="1" x14ac:dyDescent="0.25">
      <c r="B60" s="20">
        <v>4</v>
      </c>
      <c r="C60" s="21">
        <v>6</v>
      </c>
      <c r="D60" s="22"/>
      <c r="E60" s="20">
        <v>9</v>
      </c>
      <c r="F60" s="21">
        <v>5</v>
      </c>
    </row>
    <row r="61" spans="2:6" ht="11.25" customHeight="1" x14ac:dyDescent="0.25">
      <c r="B61" s="23"/>
      <c r="C61" s="24"/>
      <c r="D61" s="24"/>
      <c r="E61" s="20">
        <v>5</v>
      </c>
      <c r="F61" s="21">
        <v>6</v>
      </c>
    </row>
    <row r="62" spans="2:6" ht="11.25" customHeight="1" x14ac:dyDescent="0.25">
      <c r="B62" s="23"/>
      <c r="C62" s="24"/>
      <c r="D62" s="24"/>
      <c r="E62" s="20">
        <v>6</v>
      </c>
      <c r="F62" s="21">
        <v>7</v>
      </c>
    </row>
    <row r="63" spans="2:6" ht="11.25" customHeight="1" x14ac:dyDescent="0.25">
      <c r="B63" s="23"/>
      <c r="C63" s="24"/>
      <c r="D63" s="24"/>
      <c r="E63" s="20">
        <v>5</v>
      </c>
      <c r="F63" s="21">
        <v>8</v>
      </c>
    </row>
    <row r="64" spans="2:6" ht="2.25" customHeight="1" x14ac:dyDescent="0.25"/>
    <row r="65" spans="1:6" x14ac:dyDescent="0.25">
      <c r="A65" s="4" t="s">
        <v>2</v>
      </c>
      <c r="B65" s="2">
        <f>COUNT(B5:B63)</f>
        <v>56</v>
      </c>
      <c r="C65" s="2">
        <f>COUNT(C5:C63)</f>
        <v>56</v>
      </c>
      <c r="D65" s="2"/>
      <c r="E65" s="2">
        <f>COUNT(E5:E63)</f>
        <v>59</v>
      </c>
      <c r="F65" s="2">
        <f>COUNT(F5:F63)</f>
        <v>59</v>
      </c>
    </row>
    <row r="66" spans="1:6" x14ac:dyDescent="0.25">
      <c r="A66" s="4" t="s">
        <v>60</v>
      </c>
      <c r="B66" s="2">
        <f>AVERAGE(B5:B60)</f>
        <v>5.1428571428571432</v>
      </c>
      <c r="C66" s="14">
        <f>AVERAGE(C5:C60)</f>
        <v>6.3928571428571432</v>
      </c>
      <c r="D66" s="13"/>
      <c r="E66" s="2">
        <f>AVERAGE(E5:E63)</f>
        <v>5.1355932203389827</v>
      </c>
      <c r="F66" s="14">
        <f>AVERAGE(F5:F63)</f>
        <v>5.6271186440677967</v>
      </c>
    </row>
    <row r="67" spans="1:6" x14ac:dyDescent="0.25">
      <c r="A67" s="42" t="s">
        <v>61</v>
      </c>
      <c r="B67" s="2">
        <f>_xlfn.STDEV.P(B5:B60)</f>
        <v>1.6842608746502279</v>
      </c>
      <c r="C67" s="14">
        <f>_xlfn.STDEV.P(C5:C60)</f>
        <v>1.8962234217797549</v>
      </c>
      <c r="D67" s="13"/>
      <c r="E67" s="2">
        <f>_xlfn.STDEV.P(E5:E63)</f>
        <v>1.908567899696169</v>
      </c>
      <c r="F67" s="14">
        <f>_xlfn.STDEV.P(F5:F63)</f>
        <v>1.8857027201113779</v>
      </c>
    </row>
    <row r="68" spans="1:6" x14ac:dyDescent="0.25">
      <c r="A68" s="4" t="s">
        <v>62</v>
      </c>
      <c r="B68" s="2">
        <f>_xlfn.STDEV.S(B5:B60)</f>
        <v>1.699503365195753</v>
      </c>
      <c r="C68" s="14">
        <f>_xlfn.STDEV.S(C5:C60)</f>
        <v>1.9133841645207994</v>
      </c>
      <c r="D68" s="13"/>
      <c r="E68" s="2">
        <f>_xlfn.STDEV.S(E5:E63)</f>
        <v>1.9249507572621896</v>
      </c>
      <c r="F68" s="14">
        <f>_xlfn.STDEV.S(F5:F63)</f>
        <v>1.9018893064415578</v>
      </c>
    </row>
  </sheetData>
  <mergeCells count="4">
    <mergeCell ref="L3:N3"/>
    <mergeCell ref="B3:C3"/>
    <mergeCell ref="H3:J3"/>
    <mergeCell ref="E3:F3"/>
  </mergeCells>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8B9B-55C8-4612-9416-BA5821BDA8F0}">
  <dimension ref="A1:E77"/>
  <sheetViews>
    <sheetView topLeftCell="A56" zoomScale="120" zoomScaleNormal="120" workbookViewId="0">
      <selection activeCell="D65" sqref="D65"/>
    </sheetView>
  </sheetViews>
  <sheetFormatPr baseColWidth="10" defaultRowHeight="15" x14ac:dyDescent="0.25"/>
  <cols>
    <col min="1" max="1" width="17.85546875" style="3" customWidth="1"/>
    <col min="2" max="2" width="14.7109375" style="1" customWidth="1"/>
    <col min="3" max="3" width="15.7109375" style="1" customWidth="1"/>
    <col min="4" max="4" width="10.7109375" customWidth="1"/>
    <col min="5" max="5" width="15.7109375" customWidth="1"/>
    <col min="7" max="7" width="12" bestFit="1" customWidth="1"/>
  </cols>
  <sheetData>
    <row r="1" spans="1:4" s="7" customFormat="1" ht="14.25" customHeight="1" x14ac:dyDescent="0.25">
      <c r="A1" s="3" t="s">
        <v>46</v>
      </c>
      <c r="B1" s="6"/>
      <c r="C1" s="5" t="s">
        <v>53</v>
      </c>
    </row>
    <row r="2" spans="1:4" s="7" customFormat="1" ht="14.25" customHeight="1" x14ac:dyDescent="0.25">
      <c r="A2" s="5"/>
      <c r="B2" s="6"/>
      <c r="C2" s="6"/>
    </row>
    <row r="3" spans="1:4" s="17" customFormat="1" ht="14.25" customHeight="1" x14ac:dyDescent="0.2">
      <c r="B3" s="29" t="s">
        <v>6</v>
      </c>
      <c r="C3" s="29" t="s">
        <v>7</v>
      </c>
    </row>
    <row r="4" spans="1:4" ht="14.25" customHeight="1" x14ac:dyDescent="0.25">
      <c r="B4" s="20">
        <f>Description!C5</f>
        <v>5</v>
      </c>
      <c r="C4" s="20">
        <f>Description!F5</f>
        <v>5</v>
      </c>
      <c r="D4" s="27"/>
    </row>
    <row r="5" spans="1:4" ht="14.25" customHeight="1" x14ac:dyDescent="0.25">
      <c r="B5" s="20">
        <f>Description!C6</f>
        <v>10</v>
      </c>
      <c r="C5" s="20">
        <f>Description!F6</f>
        <v>4</v>
      </c>
      <c r="D5" s="27"/>
    </row>
    <row r="6" spans="1:4" ht="14.25" customHeight="1" x14ac:dyDescent="0.25">
      <c r="B6" s="20">
        <f>Description!C7</f>
        <v>2</v>
      </c>
      <c r="C6" s="20">
        <f>Description!F7</f>
        <v>6</v>
      </c>
      <c r="D6" s="27"/>
    </row>
    <row r="7" spans="1:4" ht="14.25" customHeight="1" x14ac:dyDescent="0.25">
      <c r="B7" s="20">
        <f>Description!C8</f>
        <v>8</v>
      </c>
      <c r="C7" s="20">
        <f>Description!F8</f>
        <v>8</v>
      </c>
      <c r="D7" s="27"/>
    </row>
    <row r="8" spans="1:4" ht="14.25" customHeight="1" x14ac:dyDescent="0.25">
      <c r="B8" s="20">
        <f>Description!C9</f>
        <v>7</v>
      </c>
      <c r="C8" s="20">
        <f>Description!F9</f>
        <v>5</v>
      </c>
      <c r="D8" s="27"/>
    </row>
    <row r="9" spans="1:4" ht="14.25" customHeight="1" x14ac:dyDescent="0.25">
      <c r="B9" s="20">
        <f>Description!C10</f>
        <v>7</v>
      </c>
      <c r="C9" s="20">
        <f>Description!F10</f>
        <v>6</v>
      </c>
      <c r="D9" s="27"/>
    </row>
    <row r="10" spans="1:4" ht="14.25" customHeight="1" x14ac:dyDescent="0.25">
      <c r="B10" s="20">
        <f>Description!C11</f>
        <v>6</v>
      </c>
      <c r="C10" s="20">
        <f>Description!F11</f>
        <v>6</v>
      </c>
      <c r="D10" s="27"/>
    </row>
    <row r="11" spans="1:4" ht="14.25" customHeight="1" x14ac:dyDescent="0.25">
      <c r="B11" s="20">
        <f>Description!C12</f>
        <v>4</v>
      </c>
      <c r="C11" s="20">
        <f>Description!F12</f>
        <v>3</v>
      </c>
      <c r="D11" s="27"/>
    </row>
    <row r="12" spans="1:4" ht="14.25" customHeight="1" x14ac:dyDescent="0.25">
      <c r="B12" s="20">
        <f>Description!C13</f>
        <v>8</v>
      </c>
      <c r="C12" s="20">
        <f>Description!F13</f>
        <v>7</v>
      </c>
      <c r="D12" s="27"/>
    </row>
    <row r="13" spans="1:4" ht="14.25" customHeight="1" x14ac:dyDescent="0.25">
      <c r="B13" s="20">
        <f>Description!C14</f>
        <v>10</v>
      </c>
      <c r="C13" s="20">
        <f>Description!F14</f>
        <v>8</v>
      </c>
      <c r="D13" s="27"/>
    </row>
    <row r="14" spans="1:4" ht="14.25" customHeight="1" x14ac:dyDescent="0.25">
      <c r="B14" s="20">
        <f>Description!C15</f>
        <v>6</v>
      </c>
      <c r="C14" s="20">
        <f>Description!F15</f>
        <v>9</v>
      </c>
      <c r="D14" s="27"/>
    </row>
    <row r="15" spans="1:4" ht="14.25" customHeight="1" x14ac:dyDescent="0.25">
      <c r="B15" s="20">
        <f>Description!C16</f>
        <v>7</v>
      </c>
      <c r="C15" s="20">
        <f>Description!F16</f>
        <v>5</v>
      </c>
      <c r="D15" s="27"/>
    </row>
    <row r="16" spans="1:4" ht="14.25" customHeight="1" x14ac:dyDescent="0.25">
      <c r="B16" s="20">
        <f>Description!C17</f>
        <v>7</v>
      </c>
      <c r="C16" s="20">
        <f>Description!F17</f>
        <v>6</v>
      </c>
      <c r="D16" s="27"/>
    </row>
    <row r="17" spans="2:4" ht="14.25" customHeight="1" x14ac:dyDescent="0.25">
      <c r="B17" s="20">
        <f>Description!C18</f>
        <v>8</v>
      </c>
      <c r="C17" s="20">
        <f>Description!F18</f>
        <v>2</v>
      </c>
      <c r="D17" s="27"/>
    </row>
    <row r="18" spans="2:4" ht="14.25" customHeight="1" x14ac:dyDescent="0.25">
      <c r="B18" s="20">
        <f>Description!C19</f>
        <v>10</v>
      </c>
      <c r="C18" s="20">
        <f>Description!F19</f>
        <v>3</v>
      </c>
      <c r="D18" s="27"/>
    </row>
    <row r="19" spans="2:4" ht="14.25" customHeight="1" x14ac:dyDescent="0.25">
      <c r="B19" s="20">
        <f>Description!C20</f>
        <v>7</v>
      </c>
      <c r="C19" s="20">
        <f>Description!F20</f>
        <v>5</v>
      </c>
      <c r="D19" s="27"/>
    </row>
    <row r="20" spans="2:4" ht="14.25" customHeight="1" x14ac:dyDescent="0.25">
      <c r="B20" s="20">
        <f>Description!C21</f>
        <v>9</v>
      </c>
      <c r="C20" s="20">
        <f>Description!F21</f>
        <v>8</v>
      </c>
      <c r="D20" s="27"/>
    </row>
    <row r="21" spans="2:4" ht="14.25" customHeight="1" x14ac:dyDescent="0.25">
      <c r="B21" s="20">
        <f>Description!C22</f>
        <v>3</v>
      </c>
      <c r="C21" s="20">
        <f>Description!F22</f>
        <v>5</v>
      </c>
      <c r="D21" s="27"/>
    </row>
    <row r="22" spans="2:4" ht="14.25" customHeight="1" x14ac:dyDescent="0.25">
      <c r="B22" s="20">
        <f>Description!C23</f>
        <v>6</v>
      </c>
      <c r="C22" s="20">
        <f>Description!F23</f>
        <v>6</v>
      </c>
      <c r="D22" s="27"/>
    </row>
    <row r="23" spans="2:4" ht="14.25" customHeight="1" x14ac:dyDescent="0.25">
      <c r="B23" s="20">
        <f>Description!C24</f>
        <v>4</v>
      </c>
      <c r="C23" s="20">
        <f>Description!F24</f>
        <v>2</v>
      </c>
      <c r="D23" s="27"/>
    </row>
    <row r="24" spans="2:4" ht="14.25" customHeight="1" x14ac:dyDescent="0.25">
      <c r="B24" s="20">
        <f>Description!C25</f>
        <v>8</v>
      </c>
      <c r="C24" s="20">
        <f>Description!F25</f>
        <v>3</v>
      </c>
      <c r="D24" s="27"/>
    </row>
    <row r="25" spans="2:4" ht="14.25" customHeight="1" x14ac:dyDescent="0.25">
      <c r="B25" s="20">
        <f>Description!C26</f>
        <v>8</v>
      </c>
      <c r="C25" s="20">
        <f>Description!F26</f>
        <v>6</v>
      </c>
      <c r="D25" s="27"/>
    </row>
    <row r="26" spans="2:4" ht="14.25" customHeight="1" x14ac:dyDescent="0.25">
      <c r="B26" s="20">
        <f>Description!C27</f>
        <v>5</v>
      </c>
      <c r="C26" s="20">
        <f>Description!F27</f>
        <v>7</v>
      </c>
      <c r="D26" s="27"/>
    </row>
    <row r="27" spans="2:4" ht="14.25" customHeight="1" x14ac:dyDescent="0.25">
      <c r="B27" s="20">
        <f>Description!C28</f>
        <v>3</v>
      </c>
      <c r="C27" s="20">
        <f>Description!F28</f>
        <v>6</v>
      </c>
      <c r="D27" s="27"/>
    </row>
    <row r="28" spans="2:4" ht="14.25" customHeight="1" x14ac:dyDescent="0.25">
      <c r="B28" s="20">
        <f>Description!C29</f>
        <v>6</v>
      </c>
      <c r="C28" s="20">
        <f>Description!F29</f>
        <v>4</v>
      </c>
      <c r="D28" s="27"/>
    </row>
    <row r="29" spans="2:4" ht="14.25" customHeight="1" x14ac:dyDescent="0.25">
      <c r="B29" s="20">
        <f>Description!C30</f>
        <v>3</v>
      </c>
      <c r="C29" s="20">
        <f>Description!F30</f>
        <v>5</v>
      </c>
      <c r="D29" s="27"/>
    </row>
    <row r="30" spans="2:4" ht="14.25" customHeight="1" x14ac:dyDescent="0.25">
      <c r="B30" s="20">
        <f>Description!C31</f>
        <v>7</v>
      </c>
      <c r="C30" s="20">
        <f>Description!F31</f>
        <v>6</v>
      </c>
      <c r="D30" s="27"/>
    </row>
    <row r="31" spans="2:4" ht="14.25" customHeight="1" x14ac:dyDescent="0.25">
      <c r="B31" s="20">
        <f>Description!C32</f>
        <v>7</v>
      </c>
      <c r="C31" s="20">
        <f>Description!F32</f>
        <v>2</v>
      </c>
      <c r="D31" s="27"/>
    </row>
    <row r="32" spans="2:4" ht="14.25" customHeight="1" x14ac:dyDescent="0.25">
      <c r="B32" s="20">
        <f>Description!C33</f>
        <v>5</v>
      </c>
      <c r="C32" s="20">
        <f>Description!F33</f>
        <v>8</v>
      </c>
      <c r="D32" s="27"/>
    </row>
    <row r="33" spans="2:4" ht="14.25" customHeight="1" x14ac:dyDescent="0.25">
      <c r="B33" s="20">
        <f>Description!C34</f>
        <v>8</v>
      </c>
      <c r="C33" s="20">
        <f>Description!F34</f>
        <v>9</v>
      </c>
      <c r="D33" s="27"/>
    </row>
    <row r="34" spans="2:4" ht="14.25" customHeight="1" x14ac:dyDescent="0.25">
      <c r="B34" s="20">
        <f>Description!C35</f>
        <v>7</v>
      </c>
      <c r="C34" s="20">
        <f>Description!F35</f>
        <v>5</v>
      </c>
      <c r="D34" s="27"/>
    </row>
    <row r="35" spans="2:4" ht="14.25" customHeight="1" x14ac:dyDescent="0.25">
      <c r="B35" s="20">
        <f>Description!C36</f>
        <v>5</v>
      </c>
      <c r="C35" s="20">
        <f>Description!F36</f>
        <v>8</v>
      </c>
      <c r="D35" s="27"/>
    </row>
    <row r="36" spans="2:4" ht="14.25" customHeight="1" x14ac:dyDescent="0.25">
      <c r="B36" s="20">
        <f>Description!C37</f>
        <v>6</v>
      </c>
      <c r="C36" s="20">
        <f>Description!F37</f>
        <v>7</v>
      </c>
      <c r="D36" s="27"/>
    </row>
    <row r="37" spans="2:4" ht="14.25" customHeight="1" x14ac:dyDescent="0.25">
      <c r="B37" s="20">
        <f>Description!C38</f>
        <v>9</v>
      </c>
      <c r="C37" s="20">
        <f>Description!F38</f>
        <v>7</v>
      </c>
      <c r="D37" s="27"/>
    </row>
    <row r="38" spans="2:4" ht="14.25" customHeight="1" x14ac:dyDescent="0.25">
      <c r="B38" s="20">
        <f>Description!C39</f>
        <v>7</v>
      </c>
      <c r="C38" s="20">
        <f>Description!F39</f>
        <v>8</v>
      </c>
      <c r="D38" s="27"/>
    </row>
    <row r="39" spans="2:4" ht="14.25" customHeight="1" x14ac:dyDescent="0.25">
      <c r="B39" s="20">
        <f>Description!C40</f>
        <v>8</v>
      </c>
      <c r="C39" s="20">
        <f>Description!F40</f>
        <v>9</v>
      </c>
      <c r="D39" s="27"/>
    </row>
    <row r="40" spans="2:4" ht="14.25" customHeight="1" x14ac:dyDescent="0.25">
      <c r="B40" s="20">
        <f>Description!C41</f>
        <v>7</v>
      </c>
      <c r="C40" s="20">
        <f>Description!F41</f>
        <v>6</v>
      </c>
      <c r="D40" s="27"/>
    </row>
    <row r="41" spans="2:4" ht="14.25" customHeight="1" x14ac:dyDescent="0.25">
      <c r="B41" s="20">
        <f>Description!C42</f>
        <v>5</v>
      </c>
      <c r="C41" s="20">
        <f>Description!F42</f>
        <v>5</v>
      </c>
      <c r="D41" s="27"/>
    </row>
    <row r="42" spans="2:4" ht="14.25" customHeight="1" x14ac:dyDescent="0.25">
      <c r="B42" s="20">
        <f>Description!C43</f>
        <v>6</v>
      </c>
      <c r="C42" s="20">
        <f>Description!F43</f>
        <v>10</v>
      </c>
      <c r="D42" s="27"/>
    </row>
    <row r="43" spans="2:4" ht="14.25" customHeight="1" x14ac:dyDescent="0.25">
      <c r="B43" s="20">
        <f>Description!C44</f>
        <v>7</v>
      </c>
      <c r="C43" s="20">
        <f>Description!F44</f>
        <v>2</v>
      </c>
      <c r="D43" s="27"/>
    </row>
    <row r="44" spans="2:4" ht="14.25" customHeight="1" x14ac:dyDescent="0.25">
      <c r="B44" s="20">
        <f>Description!C45</f>
        <v>5</v>
      </c>
      <c r="C44" s="20">
        <f>Description!F45</f>
        <v>4</v>
      </c>
      <c r="D44" s="27"/>
    </row>
    <row r="45" spans="2:4" ht="14.25" customHeight="1" x14ac:dyDescent="0.25">
      <c r="B45" s="20">
        <f>Description!C46</f>
        <v>6</v>
      </c>
      <c r="C45" s="20">
        <f>Description!F46</f>
        <v>4</v>
      </c>
      <c r="D45" s="27"/>
    </row>
    <row r="46" spans="2:4" ht="14.25" customHeight="1" x14ac:dyDescent="0.25">
      <c r="B46" s="20">
        <f>Description!C47</f>
        <v>7</v>
      </c>
      <c r="C46" s="20">
        <f>Description!F47</f>
        <v>5</v>
      </c>
      <c r="D46" s="27"/>
    </row>
    <row r="47" spans="2:4" ht="14.25" customHeight="1" x14ac:dyDescent="0.25">
      <c r="B47" s="20">
        <f>Description!C48</f>
        <v>7</v>
      </c>
      <c r="C47" s="20">
        <f>Description!F48</f>
        <v>6</v>
      </c>
      <c r="D47" s="27"/>
    </row>
    <row r="48" spans="2:4" ht="14.25" customHeight="1" x14ac:dyDescent="0.25">
      <c r="B48" s="20">
        <f>Description!C49</f>
        <v>10</v>
      </c>
      <c r="C48" s="20">
        <f>Description!F49</f>
        <v>3</v>
      </c>
      <c r="D48" s="27"/>
    </row>
    <row r="49" spans="1:4" ht="14.25" customHeight="1" x14ac:dyDescent="0.25">
      <c r="B49" s="20">
        <f>Description!C50</f>
        <v>5</v>
      </c>
      <c r="C49" s="20">
        <f>Description!F50</f>
        <v>5</v>
      </c>
      <c r="D49" s="27"/>
    </row>
    <row r="50" spans="1:4" ht="14.25" customHeight="1" x14ac:dyDescent="0.25">
      <c r="B50" s="20">
        <f>Description!C51</f>
        <v>6</v>
      </c>
      <c r="C50" s="20">
        <f>Description!F51</f>
        <v>4</v>
      </c>
      <c r="D50" s="27"/>
    </row>
    <row r="51" spans="1:4" ht="14.25" customHeight="1" x14ac:dyDescent="0.25">
      <c r="B51" s="20">
        <f>Description!C52</f>
        <v>5</v>
      </c>
      <c r="C51" s="20">
        <f>Description!F52</f>
        <v>7</v>
      </c>
      <c r="D51" s="27"/>
    </row>
    <row r="52" spans="1:4" ht="14.25" customHeight="1" x14ac:dyDescent="0.25">
      <c r="B52" s="20">
        <f>Description!C53</f>
        <v>3</v>
      </c>
      <c r="C52" s="20">
        <f>Description!F53</f>
        <v>6</v>
      </c>
      <c r="D52" s="27"/>
    </row>
    <row r="53" spans="1:4" ht="14.25" customHeight="1" x14ac:dyDescent="0.25">
      <c r="B53" s="20">
        <f>Description!C54</f>
        <v>5</v>
      </c>
      <c r="C53" s="20">
        <f>Description!F54</f>
        <v>5</v>
      </c>
      <c r="D53" s="27"/>
    </row>
    <row r="54" spans="1:4" ht="14.25" customHeight="1" x14ac:dyDescent="0.25">
      <c r="B54" s="20">
        <f>Description!C55</f>
        <v>4</v>
      </c>
      <c r="C54" s="20">
        <f>Description!F55</f>
        <v>6</v>
      </c>
      <c r="D54" s="27"/>
    </row>
    <row r="55" spans="1:4" ht="14.25" customHeight="1" x14ac:dyDescent="0.25">
      <c r="B55" s="20">
        <f>Description!C56</f>
        <v>6</v>
      </c>
      <c r="C55" s="20">
        <f>Description!F56</f>
        <v>5</v>
      </c>
      <c r="D55" s="27"/>
    </row>
    <row r="56" spans="1:4" ht="14.25" customHeight="1" x14ac:dyDescent="0.25">
      <c r="B56" s="20">
        <f>Description!C57</f>
        <v>5</v>
      </c>
      <c r="C56" s="20">
        <f>Description!F57</f>
        <v>6</v>
      </c>
      <c r="D56" s="27"/>
    </row>
    <row r="57" spans="1:4" ht="14.25" customHeight="1" x14ac:dyDescent="0.25">
      <c r="B57" s="20">
        <f>Description!C58</f>
        <v>9</v>
      </c>
      <c r="C57" s="20">
        <f>Description!F58</f>
        <v>4</v>
      </c>
      <c r="D57" s="27"/>
    </row>
    <row r="58" spans="1:4" ht="14.25" customHeight="1" x14ac:dyDescent="0.25">
      <c r="B58" s="20">
        <f>Description!C59</f>
        <v>8</v>
      </c>
      <c r="C58" s="20">
        <f>Description!F59</f>
        <v>4</v>
      </c>
      <c r="D58" s="27"/>
    </row>
    <row r="59" spans="1:4" ht="14.25" customHeight="1" x14ac:dyDescent="0.25">
      <c r="B59" s="20">
        <f>Description!C60</f>
        <v>6</v>
      </c>
      <c r="C59" s="20">
        <f>Description!F60</f>
        <v>5</v>
      </c>
      <c r="D59" s="27"/>
    </row>
    <row r="60" spans="1:4" ht="14.25" customHeight="1" x14ac:dyDescent="0.25">
      <c r="B60" s="23"/>
      <c r="C60" s="20">
        <f>Description!F61</f>
        <v>6</v>
      </c>
      <c r="D60" s="27"/>
    </row>
    <row r="61" spans="1:4" ht="14.25" customHeight="1" x14ac:dyDescent="0.25">
      <c r="B61" s="23"/>
      <c r="C61" s="20">
        <f>Description!F62</f>
        <v>7</v>
      </c>
      <c r="D61" s="27"/>
    </row>
    <row r="62" spans="1:4" ht="14.25" customHeight="1" x14ac:dyDescent="0.25">
      <c r="B62" s="23"/>
      <c r="C62" s="20">
        <f>Description!F63</f>
        <v>8</v>
      </c>
      <c r="D62" s="27"/>
    </row>
    <row r="63" spans="1:4" ht="14.25" customHeight="1" x14ac:dyDescent="0.25">
      <c r="B63" s="23"/>
      <c r="C63" s="23"/>
      <c r="D63" s="27"/>
    </row>
    <row r="64" spans="1:4" ht="14.25" customHeight="1" x14ac:dyDescent="0.25">
      <c r="A64" s="4" t="s">
        <v>2</v>
      </c>
      <c r="B64" s="20">
        <f>COUNT(B4:B62)</f>
        <v>56</v>
      </c>
      <c r="C64" s="34">
        <f>COUNT(C4:C62)</f>
        <v>59</v>
      </c>
      <c r="D64" s="27"/>
    </row>
    <row r="65" spans="1:5" ht="14.25" customHeight="1" x14ac:dyDescent="0.25">
      <c r="A65" s="4" t="s">
        <v>65</v>
      </c>
      <c r="B65" s="20">
        <f>AVERAGE(B4:B59)</f>
        <v>6.3928571428571432</v>
      </c>
      <c r="C65" s="20">
        <f>AVERAGE(C4:C62)</f>
        <v>5.6271186440677967</v>
      </c>
      <c r="D65" s="27"/>
    </row>
    <row r="66" spans="1:5" ht="14.25" customHeight="1" x14ac:dyDescent="0.25">
      <c r="A66" s="4" t="s">
        <v>63</v>
      </c>
      <c r="B66" s="20">
        <f>_xlfn.STDEV.S(B4:B59)</f>
        <v>1.9133841645207994</v>
      </c>
      <c r="C66" s="20">
        <f>_xlfn.STDEV.S(C4:C62)</f>
        <v>1.9018893064415578</v>
      </c>
      <c r="D66" s="27"/>
    </row>
    <row r="67" spans="1:5" ht="14.25" customHeight="1" x14ac:dyDescent="0.25">
      <c r="A67" s="4" t="s">
        <v>64</v>
      </c>
      <c r="B67" s="40">
        <f>DEVSQ(B4:B59)</f>
        <v>201.35714285714278</v>
      </c>
      <c r="C67" s="40">
        <f>DEVSQ(C4:C62)</f>
        <v>209.79661016949152</v>
      </c>
      <c r="D67" s="27"/>
    </row>
    <row r="68" spans="1:5" ht="14.25" customHeight="1" thickBot="1" x14ac:dyDescent="0.3">
      <c r="A68" s="4" t="s">
        <v>66</v>
      </c>
      <c r="B68" s="64">
        <f>DEVSQ(B4:B59,C4:C62)</f>
        <v>428</v>
      </c>
      <c r="C68" s="65"/>
      <c r="D68" s="27"/>
    </row>
    <row r="69" spans="1:5" ht="14.25" customHeight="1" x14ac:dyDescent="0.25">
      <c r="B69" s="23"/>
      <c r="C69" s="66" t="s">
        <v>21</v>
      </c>
      <c r="D69" s="67"/>
      <c r="E69" s="44" t="s">
        <v>28</v>
      </c>
    </row>
    <row r="70" spans="1:5" ht="14.25" customHeight="1" x14ac:dyDescent="0.25">
      <c r="A70" s="4" t="s">
        <v>67</v>
      </c>
      <c r="B70" s="43">
        <f>(B65-C65)/(B66^2/B64+C66^2/C64)^0.5</f>
        <v>2.1513932545483021</v>
      </c>
      <c r="C70" s="45">
        <v>1.96</v>
      </c>
      <c r="D70" s="46"/>
      <c r="E70" s="47">
        <f>2*(1-_xlfn.NORM.S.DIST(B70,TRUE))</f>
        <v>3.1445173164116547E-2</v>
      </c>
    </row>
    <row r="71" spans="1:5" ht="14.25" customHeight="1" x14ac:dyDescent="0.25">
      <c r="A71" s="4" t="s">
        <v>68</v>
      </c>
      <c r="B71" s="43">
        <f>(B65-C65)/((((B64-1)*B66^2+(C64-1)*C66^2)/(B64+C64-2))*(1/B64+1/C64))^0.5</f>
        <v>2.1517344542659549</v>
      </c>
      <c r="C71" s="45">
        <f>_xlfn.T.INV.2T(0.05,113)</f>
        <v>1.9811803594146622</v>
      </c>
      <c r="D71" s="28" t="s">
        <v>22</v>
      </c>
      <c r="E71" s="47">
        <f>_xlfn.T.TEST(B4:B59,C4:C62,2,2)</f>
        <v>3.3546745339486136E-2</v>
      </c>
    </row>
    <row r="72" spans="1:5" ht="14.25" customHeight="1" thickBot="1" x14ac:dyDescent="0.3">
      <c r="A72" s="4" t="s">
        <v>69</v>
      </c>
      <c r="B72" s="43">
        <f>(B68-B67-C67)*(B64+C64-2)/(B67+C67)</f>
        <v>4.6299611616752268</v>
      </c>
      <c r="C72" s="48">
        <f>_xlfn.F.INV(0.95,1,113)</f>
        <v>3.9250756165304033</v>
      </c>
      <c r="D72" s="49" t="s">
        <v>23</v>
      </c>
      <c r="E72" s="50"/>
    </row>
    <row r="73" spans="1:5" ht="14.25" customHeight="1" x14ac:dyDescent="0.25">
      <c r="A73" s="4" t="s">
        <v>70</v>
      </c>
      <c r="B73" s="2">
        <f>(((B64-1)*B66^2+(C64-1)*C66^2)/(B64+C64-2))^0.5</f>
        <v>1.9074928015188732</v>
      </c>
    </row>
    <row r="74" spans="1:5" ht="14.25" customHeight="1" x14ac:dyDescent="0.25">
      <c r="C74" s="51" t="s">
        <v>35</v>
      </c>
      <c r="D74" s="4" t="s">
        <v>36</v>
      </c>
      <c r="E74" s="51" t="s">
        <v>28</v>
      </c>
    </row>
    <row r="75" spans="1:5" ht="14.25" customHeight="1" x14ac:dyDescent="0.25">
      <c r="A75" s="4" t="s">
        <v>71</v>
      </c>
      <c r="B75" s="20">
        <f>(B65-C65)/B73</f>
        <v>0.40143716305488247</v>
      </c>
      <c r="C75" s="41">
        <f>1/B64+1/C64+B75^2/(B64+C64-2)</f>
        <v>3.6232417486963105E-2</v>
      </c>
      <c r="D75" s="28">
        <f>B75/C75^0.5</f>
        <v>2.1089627981758059</v>
      </c>
      <c r="E75" s="36">
        <f>2*(1-_xlfn.NORM.S.DIST(D75,TRUE))</f>
        <v>3.4947792898663677E-2</v>
      </c>
    </row>
    <row r="76" spans="1:5" ht="14.25" customHeight="1" x14ac:dyDescent="0.25">
      <c r="A76" s="4" t="s">
        <v>72</v>
      </c>
      <c r="B76" s="2">
        <f>B75*(1-3/(4*(B64+C64)-9))</f>
        <v>0.39876684933167927</v>
      </c>
      <c r="C76" s="2">
        <f>(1/B64+1/C64)*(1-3/(4*(B64+C64)-9))+B76^2/(B64+C64-2)</f>
        <v>3.5981980326155683E-2</v>
      </c>
      <c r="D76" s="28">
        <f>B76/C76^0.5</f>
        <v>2.1022120253810277</v>
      </c>
      <c r="E76" s="36">
        <f>2*(1-_xlfn.NORM.S.DIST(D76,TRUE))</f>
        <v>3.5534706873299848E-2</v>
      </c>
    </row>
    <row r="77" spans="1:5" x14ac:dyDescent="0.25">
      <c r="A77" s="42" t="s">
        <v>73</v>
      </c>
      <c r="B77" s="2">
        <f>(B65-C65)/C66</f>
        <v>0.40261990863287739</v>
      </c>
      <c r="C77" s="2">
        <f>1/B64+1/C64+B77^2/(2*C64-2)</f>
        <v>3.6203733251477348E-2</v>
      </c>
      <c r="D77" s="28">
        <f>B77/C77^0.5</f>
        <v>2.1160141511105515</v>
      </c>
      <c r="E77" s="36">
        <f>2*(1-_xlfn.NORM.S.DIST(D77,TRUE))</f>
        <v>3.4343604041670028E-2</v>
      </c>
    </row>
  </sheetData>
  <mergeCells count="2">
    <mergeCell ref="B68:C68"/>
    <mergeCell ref="C69:D69"/>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EE0A2-7C80-499D-A7FE-B837412855CB}">
  <dimension ref="A1:G74"/>
  <sheetViews>
    <sheetView topLeftCell="A45" zoomScale="70" zoomScaleNormal="70" workbookViewId="0">
      <selection activeCell="F72" sqref="F72"/>
    </sheetView>
  </sheetViews>
  <sheetFormatPr baseColWidth="10" defaultRowHeight="15" x14ac:dyDescent="0.25"/>
  <cols>
    <col min="1" max="1" width="18.7109375" style="3" customWidth="1"/>
    <col min="2" max="2" width="12.85546875" style="1" customWidth="1"/>
    <col min="3" max="3" width="10.85546875" style="1" customWidth="1"/>
    <col min="4" max="4" width="9.140625" customWidth="1"/>
    <col min="5" max="5" width="9.85546875" customWidth="1"/>
    <col min="7" max="7" width="12" bestFit="1" customWidth="1"/>
  </cols>
  <sheetData>
    <row r="1" spans="1:4" s="7" customFormat="1" ht="13.5" customHeight="1" x14ac:dyDescent="0.25">
      <c r="A1" s="3" t="s">
        <v>46</v>
      </c>
      <c r="C1" s="5" t="s">
        <v>57</v>
      </c>
    </row>
    <row r="2" spans="1:4" s="7" customFormat="1" ht="13.5" customHeight="1" x14ac:dyDescent="0.25">
      <c r="A2" s="5"/>
      <c r="B2" s="6"/>
      <c r="C2" s="6"/>
    </row>
    <row r="3" spans="1:4" s="17" customFormat="1" ht="28.5" customHeight="1" x14ac:dyDescent="0.2">
      <c r="B3" s="53" t="s">
        <v>6</v>
      </c>
      <c r="C3" s="53" t="s">
        <v>7</v>
      </c>
    </row>
    <row r="4" spans="1:4" ht="13.5" customHeight="1" x14ac:dyDescent="0.25">
      <c r="B4" s="35">
        <v>4</v>
      </c>
      <c r="C4" s="35">
        <v>2</v>
      </c>
      <c r="D4" s="27"/>
    </row>
    <row r="5" spans="1:4" ht="13.5" customHeight="1" x14ac:dyDescent="0.25">
      <c r="B5" s="35">
        <v>5</v>
      </c>
      <c r="C5" s="35">
        <v>3</v>
      </c>
      <c r="D5" s="27"/>
    </row>
    <row r="6" spans="1:4" ht="13.5" customHeight="1" x14ac:dyDescent="0.25">
      <c r="B6" s="35">
        <v>2</v>
      </c>
      <c r="C6" s="35">
        <v>5</v>
      </c>
      <c r="D6" s="27"/>
    </row>
    <row r="7" spans="1:4" ht="13.5" customHeight="1" x14ac:dyDescent="0.25">
      <c r="B7" s="35">
        <v>6</v>
      </c>
      <c r="C7" s="35">
        <v>6</v>
      </c>
      <c r="D7" s="27"/>
    </row>
    <row r="8" spans="1:4" ht="13.5" customHeight="1" x14ac:dyDescent="0.25">
      <c r="B8" s="35">
        <v>5</v>
      </c>
      <c r="C8" s="35">
        <v>5</v>
      </c>
      <c r="D8" s="27"/>
    </row>
    <row r="9" spans="1:4" ht="13.5" customHeight="1" x14ac:dyDescent="0.25">
      <c r="B9" s="35">
        <v>6</v>
      </c>
      <c r="C9" s="35">
        <v>4</v>
      </c>
      <c r="D9" s="27"/>
    </row>
    <row r="10" spans="1:4" ht="13.5" customHeight="1" x14ac:dyDescent="0.25">
      <c r="B10" s="35">
        <v>5</v>
      </c>
      <c r="C10" s="35">
        <v>6</v>
      </c>
      <c r="D10" s="27"/>
    </row>
    <row r="11" spans="1:4" ht="13.5" customHeight="1" x14ac:dyDescent="0.25">
      <c r="B11" s="35">
        <v>2</v>
      </c>
      <c r="C11" s="35">
        <v>2</v>
      </c>
      <c r="D11" s="27"/>
    </row>
    <row r="12" spans="1:4" ht="13.5" customHeight="1" x14ac:dyDescent="0.25">
      <c r="B12" s="35">
        <v>8</v>
      </c>
      <c r="C12" s="35">
        <v>8</v>
      </c>
      <c r="D12" s="27"/>
    </row>
    <row r="13" spans="1:4" ht="13.5" customHeight="1" x14ac:dyDescent="0.25">
      <c r="B13" s="35">
        <v>9</v>
      </c>
      <c r="C13" s="35">
        <v>9</v>
      </c>
      <c r="D13" s="27"/>
    </row>
    <row r="14" spans="1:4" ht="13.5" customHeight="1" x14ac:dyDescent="0.25">
      <c r="B14" s="35">
        <v>5</v>
      </c>
      <c r="C14" s="35">
        <v>6</v>
      </c>
      <c r="D14" s="27"/>
    </row>
    <row r="15" spans="1:4" ht="13.5" customHeight="1" x14ac:dyDescent="0.25">
      <c r="B15" s="35">
        <v>8</v>
      </c>
      <c r="C15" s="35">
        <v>5</v>
      </c>
      <c r="D15" s="27"/>
    </row>
    <row r="16" spans="1:4" ht="13.5" customHeight="1" x14ac:dyDescent="0.25">
      <c r="B16" s="35">
        <v>8</v>
      </c>
      <c r="C16" s="35">
        <v>5</v>
      </c>
      <c r="D16" s="27"/>
    </row>
    <row r="17" spans="2:4" ht="13.5" customHeight="1" x14ac:dyDescent="0.25">
      <c r="B17" s="35">
        <v>4</v>
      </c>
      <c r="C17" s="35">
        <v>3</v>
      </c>
      <c r="D17" s="27"/>
    </row>
    <row r="18" spans="2:4" ht="13.5" customHeight="1" x14ac:dyDescent="0.25">
      <c r="B18" s="35">
        <v>6</v>
      </c>
      <c r="C18" s="35">
        <v>3</v>
      </c>
      <c r="D18" s="27"/>
    </row>
    <row r="19" spans="2:4" ht="13.5" customHeight="1" x14ac:dyDescent="0.25">
      <c r="B19" s="35">
        <v>5</v>
      </c>
      <c r="C19" s="35">
        <v>5</v>
      </c>
      <c r="D19" s="27"/>
    </row>
    <row r="20" spans="2:4" ht="13.5" customHeight="1" x14ac:dyDescent="0.25">
      <c r="B20" s="35">
        <v>6</v>
      </c>
      <c r="C20" s="35">
        <v>4</v>
      </c>
      <c r="D20" s="27"/>
    </row>
    <row r="21" spans="2:4" ht="13.5" customHeight="1" x14ac:dyDescent="0.25">
      <c r="B21" s="35">
        <v>4</v>
      </c>
      <c r="C21" s="35">
        <v>6</v>
      </c>
      <c r="D21" s="27"/>
    </row>
    <row r="22" spans="2:4" ht="13.5" customHeight="1" x14ac:dyDescent="0.25">
      <c r="B22" s="35">
        <v>6</v>
      </c>
      <c r="C22" s="35">
        <v>3</v>
      </c>
      <c r="D22" s="27"/>
    </row>
    <row r="23" spans="2:4" ht="13.5" customHeight="1" x14ac:dyDescent="0.25">
      <c r="B23" s="35">
        <v>3</v>
      </c>
      <c r="C23" s="35">
        <v>2</v>
      </c>
      <c r="D23" s="27"/>
    </row>
    <row r="24" spans="2:4" ht="13.5" customHeight="1" x14ac:dyDescent="0.25">
      <c r="B24" s="35">
        <v>5</v>
      </c>
      <c r="C24" s="35">
        <v>3</v>
      </c>
      <c r="D24" s="27"/>
    </row>
    <row r="25" spans="2:4" ht="13.5" customHeight="1" x14ac:dyDescent="0.25">
      <c r="B25" s="35">
        <v>8</v>
      </c>
      <c r="C25" s="35">
        <v>6</v>
      </c>
      <c r="D25" s="27"/>
    </row>
    <row r="26" spans="2:4" ht="13.5" customHeight="1" x14ac:dyDescent="0.25">
      <c r="B26" s="35">
        <v>6</v>
      </c>
      <c r="C26" s="35">
        <v>8</v>
      </c>
      <c r="D26" s="27"/>
    </row>
    <row r="27" spans="2:4" ht="13.5" customHeight="1" x14ac:dyDescent="0.25">
      <c r="B27" s="35">
        <v>2</v>
      </c>
      <c r="C27" s="35">
        <v>4</v>
      </c>
      <c r="D27" s="27"/>
    </row>
    <row r="28" spans="2:4" ht="13.5" customHeight="1" x14ac:dyDescent="0.25">
      <c r="B28" s="35">
        <v>5</v>
      </c>
      <c r="C28" s="35">
        <v>8</v>
      </c>
      <c r="D28" s="27"/>
    </row>
    <row r="29" spans="2:4" ht="13.5" customHeight="1" x14ac:dyDescent="0.25">
      <c r="B29" s="35">
        <v>3</v>
      </c>
      <c r="C29" s="35">
        <v>5</v>
      </c>
      <c r="D29" s="27"/>
    </row>
    <row r="30" spans="2:4" ht="13.5" customHeight="1" x14ac:dyDescent="0.25">
      <c r="B30" s="35">
        <v>7</v>
      </c>
      <c r="C30" s="35">
        <v>7</v>
      </c>
      <c r="D30" s="27"/>
    </row>
    <row r="31" spans="2:4" ht="13.5" customHeight="1" x14ac:dyDescent="0.25">
      <c r="B31" s="35">
        <v>5</v>
      </c>
      <c r="C31" s="35">
        <v>3</v>
      </c>
      <c r="D31" s="27"/>
    </row>
    <row r="32" spans="2:4" ht="13.5" customHeight="1" x14ac:dyDescent="0.25">
      <c r="B32" s="35">
        <v>4</v>
      </c>
      <c r="C32" s="35">
        <v>6</v>
      </c>
      <c r="D32" s="27"/>
    </row>
    <row r="33" spans="2:4" ht="13.5" customHeight="1" x14ac:dyDescent="0.25">
      <c r="B33" s="35">
        <v>6</v>
      </c>
      <c r="C33" s="35">
        <v>8</v>
      </c>
      <c r="D33" s="27"/>
    </row>
    <row r="34" spans="2:4" ht="13.5" customHeight="1" x14ac:dyDescent="0.25">
      <c r="B34" s="35">
        <v>7</v>
      </c>
      <c r="C34" s="35">
        <v>6</v>
      </c>
      <c r="D34" s="27"/>
    </row>
    <row r="35" spans="2:4" ht="13.5" customHeight="1" x14ac:dyDescent="0.25">
      <c r="B35" s="35">
        <v>7</v>
      </c>
      <c r="C35" s="35">
        <v>5</v>
      </c>
      <c r="D35" s="27"/>
    </row>
    <row r="36" spans="2:4" ht="13.5" customHeight="1" x14ac:dyDescent="0.25">
      <c r="B36" s="35">
        <v>5</v>
      </c>
      <c r="C36" s="35">
        <v>4</v>
      </c>
      <c r="D36" s="27"/>
    </row>
    <row r="37" spans="2:4" ht="13.5" customHeight="1" x14ac:dyDescent="0.25">
      <c r="B37" s="35">
        <v>6</v>
      </c>
      <c r="C37" s="35">
        <v>6</v>
      </c>
      <c r="D37" s="27"/>
    </row>
    <row r="38" spans="2:4" ht="13.5" customHeight="1" x14ac:dyDescent="0.25">
      <c r="B38" s="35">
        <v>4</v>
      </c>
      <c r="C38" s="35">
        <v>7</v>
      </c>
      <c r="D38" s="27"/>
    </row>
    <row r="39" spans="2:4" ht="13.5" customHeight="1" x14ac:dyDescent="0.25">
      <c r="B39" s="35">
        <v>5</v>
      </c>
      <c r="C39" s="35">
        <v>7</v>
      </c>
      <c r="D39" s="27"/>
    </row>
    <row r="40" spans="2:4" ht="13.5" customHeight="1" x14ac:dyDescent="0.25">
      <c r="B40" s="35">
        <v>6</v>
      </c>
      <c r="C40" s="35">
        <v>5</v>
      </c>
      <c r="D40" s="27"/>
    </row>
    <row r="41" spans="2:4" ht="13.5" customHeight="1" x14ac:dyDescent="0.25">
      <c r="B41" s="35">
        <v>4</v>
      </c>
      <c r="C41" s="35">
        <v>6</v>
      </c>
      <c r="D41" s="27"/>
    </row>
    <row r="42" spans="2:4" ht="13.5" customHeight="1" x14ac:dyDescent="0.25">
      <c r="B42" s="35">
        <v>5</v>
      </c>
      <c r="C42" s="35">
        <v>9</v>
      </c>
      <c r="D42" s="27"/>
    </row>
    <row r="43" spans="2:4" ht="13.5" customHeight="1" x14ac:dyDescent="0.25">
      <c r="B43" s="35">
        <v>6</v>
      </c>
      <c r="C43" s="35">
        <v>5</v>
      </c>
      <c r="D43" s="27"/>
    </row>
    <row r="44" spans="2:4" ht="13.5" customHeight="1" x14ac:dyDescent="0.25">
      <c r="B44" s="35">
        <v>4</v>
      </c>
      <c r="C44" s="35">
        <v>1</v>
      </c>
      <c r="D44" s="27"/>
    </row>
    <row r="45" spans="2:4" ht="13.5" customHeight="1" x14ac:dyDescent="0.25">
      <c r="B45" s="35">
        <v>5</v>
      </c>
      <c r="C45" s="35">
        <v>2</v>
      </c>
      <c r="D45" s="27"/>
    </row>
    <row r="46" spans="2:4" ht="13.5" customHeight="1" x14ac:dyDescent="0.25">
      <c r="B46" s="35">
        <v>6</v>
      </c>
      <c r="C46" s="35">
        <v>6</v>
      </c>
      <c r="D46" s="27"/>
    </row>
    <row r="47" spans="2:4" ht="13.5" customHeight="1" x14ac:dyDescent="0.25">
      <c r="B47" s="35">
        <v>5</v>
      </c>
      <c r="C47" s="35">
        <v>5</v>
      </c>
      <c r="D47" s="27"/>
    </row>
    <row r="48" spans="2:4" ht="13.5" customHeight="1" x14ac:dyDescent="0.25">
      <c r="B48" s="35">
        <v>9</v>
      </c>
      <c r="C48" s="35">
        <v>2</v>
      </c>
      <c r="D48" s="27"/>
    </row>
    <row r="49" spans="1:4" ht="13.5" customHeight="1" x14ac:dyDescent="0.25">
      <c r="B49" s="35">
        <v>2</v>
      </c>
      <c r="C49" s="35">
        <v>3</v>
      </c>
      <c r="D49" s="27"/>
    </row>
    <row r="50" spans="1:4" ht="13.5" customHeight="1" x14ac:dyDescent="0.25">
      <c r="B50" s="35">
        <v>6</v>
      </c>
      <c r="C50" s="35">
        <v>5</v>
      </c>
      <c r="D50" s="27"/>
    </row>
    <row r="51" spans="1:4" ht="13.5" customHeight="1" x14ac:dyDescent="0.25">
      <c r="B51" s="35">
        <v>5</v>
      </c>
      <c r="C51" s="35">
        <v>6</v>
      </c>
      <c r="D51" s="27"/>
    </row>
    <row r="52" spans="1:4" ht="13.5" customHeight="1" x14ac:dyDescent="0.25">
      <c r="B52" s="35">
        <v>2</v>
      </c>
      <c r="C52" s="35">
        <v>8</v>
      </c>
      <c r="D52" s="27"/>
    </row>
    <row r="53" spans="1:4" ht="13.5" customHeight="1" x14ac:dyDescent="0.25">
      <c r="B53" s="35">
        <v>3</v>
      </c>
      <c r="C53" s="35">
        <v>5</v>
      </c>
      <c r="D53" s="27"/>
    </row>
    <row r="54" spans="1:4" ht="13.5" customHeight="1" x14ac:dyDescent="0.25">
      <c r="B54" s="35">
        <v>5</v>
      </c>
      <c r="C54" s="35">
        <v>6</v>
      </c>
      <c r="D54" s="27"/>
    </row>
    <row r="55" spans="1:4" ht="13.5" customHeight="1" x14ac:dyDescent="0.25">
      <c r="B55" s="35">
        <v>5</v>
      </c>
      <c r="C55" s="35">
        <v>6</v>
      </c>
      <c r="D55" s="27"/>
    </row>
    <row r="56" spans="1:4" ht="13.5" customHeight="1" x14ac:dyDescent="0.25">
      <c r="B56" s="35">
        <v>4</v>
      </c>
      <c r="C56" s="35">
        <v>5</v>
      </c>
      <c r="D56" s="27"/>
    </row>
    <row r="57" spans="1:4" ht="13.5" customHeight="1" x14ac:dyDescent="0.25">
      <c r="B57" s="35">
        <v>4</v>
      </c>
      <c r="C57" s="35">
        <v>3</v>
      </c>
      <c r="D57" s="27"/>
    </row>
    <row r="58" spans="1:4" ht="13.5" customHeight="1" x14ac:dyDescent="0.25">
      <c r="B58" s="35">
        <v>6</v>
      </c>
      <c r="C58" s="35">
        <v>5</v>
      </c>
      <c r="D58" s="27"/>
    </row>
    <row r="59" spans="1:4" ht="13.5" customHeight="1" x14ac:dyDescent="0.25">
      <c r="B59" s="35">
        <v>4</v>
      </c>
      <c r="C59" s="35">
        <v>9</v>
      </c>
      <c r="D59" s="27"/>
    </row>
    <row r="60" spans="1:4" ht="13.5" customHeight="1" x14ac:dyDescent="0.25">
      <c r="B60" s="23"/>
      <c r="C60" s="35">
        <v>5</v>
      </c>
      <c r="D60" s="27"/>
    </row>
    <row r="61" spans="1:4" ht="13.5" customHeight="1" x14ac:dyDescent="0.25">
      <c r="B61" s="23"/>
      <c r="C61" s="35">
        <v>6</v>
      </c>
      <c r="D61" s="27"/>
    </row>
    <row r="62" spans="1:4" ht="13.5" customHeight="1" x14ac:dyDescent="0.25">
      <c r="B62" s="23"/>
      <c r="C62" s="35">
        <v>5</v>
      </c>
      <c r="D62" s="27"/>
    </row>
    <row r="63" spans="1:4" ht="13.5" customHeight="1" x14ac:dyDescent="0.25">
      <c r="B63" s="23"/>
      <c r="C63" s="23"/>
      <c r="D63" s="27"/>
    </row>
    <row r="64" spans="1:4" ht="12" customHeight="1" x14ac:dyDescent="0.25">
      <c r="A64" s="4" t="s">
        <v>2</v>
      </c>
      <c r="B64" s="35">
        <f>COUNT(B4:B62)</f>
        <v>56</v>
      </c>
      <c r="C64" s="35">
        <f>COUNT(C4:C62)</f>
        <v>59</v>
      </c>
      <c r="D64" s="27"/>
    </row>
    <row r="65" spans="1:7" ht="12" customHeight="1" x14ac:dyDescent="0.25">
      <c r="A65" s="4" t="s">
        <v>3</v>
      </c>
      <c r="B65" s="35">
        <f>AVERAGE(B4:B59)</f>
        <v>5.1428571428571432</v>
      </c>
      <c r="C65" s="35">
        <f>AVERAGE(C4:C62)</f>
        <v>5.1355932203389827</v>
      </c>
      <c r="D65" s="27"/>
    </row>
    <row r="66" spans="1:7" ht="12" customHeight="1" x14ac:dyDescent="0.25">
      <c r="A66" s="4" t="s">
        <v>31</v>
      </c>
      <c r="B66" s="35">
        <f>_xlfn.STDEV.S(B4:B59)</f>
        <v>1.699503365195753</v>
      </c>
      <c r="C66" s="35">
        <f>_xlfn.STDEV.S(C4:C62)</f>
        <v>1.9249507572621896</v>
      </c>
      <c r="D66" s="27"/>
    </row>
    <row r="67" spans="1:7" ht="12" customHeight="1" x14ac:dyDescent="0.25">
      <c r="A67" s="4" t="s">
        <v>32</v>
      </c>
      <c r="B67" s="35">
        <f>(((B64-1)*B66^2+(C64-1)*C66^2)/(B64+C64-2))^0.5</f>
        <v>1.818713921503132</v>
      </c>
      <c r="C67" s="37"/>
      <c r="D67" s="27"/>
    </row>
    <row r="68" spans="1:7" ht="13.5" customHeight="1" x14ac:dyDescent="0.25">
      <c r="A68" s="4" t="s">
        <v>37</v>
      </c>
      <c r="B68" s="35">
        <f>(B65-C65)/B67</f>
        <v>3.9939885169829551E-3</v>
      </c>
      <c r="C68" s="23"/>
      <c r="D68" s="27"/>
    </row>
    <row r="69" spans="1:7" ht="13.5" customHeight="1" x14ac:dyDescent="0.25">
      <c r="A69" s="4" t="s">
        <v>38</v>
      </c>
      <c r="B69" s="39">
        <f>B68*(1-3/((4*B64+C64)-9))</f>
        <v>3.9502587157021199E-3</v>
      </c>
      <c r="C69" s="23"/>
      <c r="D69" s="27"/>
    </row>
    <row r="70" spans="1:7" ht="13.5" customHeight="1" x14ac:dyDescent="0.25">
      <c r="A70" s="4" t="s">
        <v>39</v>
      </c>
      <c r="B70" s="39">
        <f>(B65-C65)/C66</f>
        <v>3.7735627733624976E-3</v>
      </c>
      <c r="C70" s="23"/>
      <c r="D70" s="27"/>
    </row>
    <row r="71" spans="1:7" x14ac:dyDescent="0.25">
      <c r="A71" s="4" t="s">
        <v>41</v>
      </c>
      <c r="B71" s="2">
        <f>'Tests et taille d''effet'!B75-B68</f>
        <v>0.39744317453789951</v>
      </c>
      <c r="D71" s="4" t="s">
        <v>41</v>
      </c>
      <c r="E71" s="36"/>
      <c r="F71" s="36">
        <f>('Tests et taille d''effet'!B65-'Tests et taille d''effet'!C65-'Taille d''effet ajustée'!B65+'Taille d''effet ajustée'!C65)/'Tests et taille d''effet'!B73</f>
        <v>0.39762906348440102</v>
      </c>
      <c r="G71" t="s">
        <v>108</v>
      </c>
    </row>
    <row r="72" spans="1:7" x14ac:dyDescent="0.25">
      <c r="A72" s="4" t="s">
        <v>106</v>
      </c>
      <c r="B72" s="2">
        <f>'Tests et taille d''effet'!B76-B69</f>
        <v>0.39481659061597718</v>
      </c>
      <c r="D72" s="4" t="s">
        <v>107</v>
      </c>
      <c r="E72" s="36"/>
      <c r="F72" s="36">
        <f>(1-3/((4*B64+C64)-9))*('Tests et taille d''effet'!B65-'Tests et taille d''effet'!C65-'Taille d''effet ajustée'!B65+'Taille d''effet ajustée'!C65)/'Tests et taille d''effet'!B73</f>
        <v>0.39327546059953528</v>
      </c>
    </row>
    <row r="73" spans="1:7" x14ac:dyDescent="0.25">
      <c r="A73" s="4" t="s">
        <v>40</v>
      </c>
      <c r="B73" s="2">
        <f>'Tests et taille d''effet'!B77-B70</f>
        <v>0.39884634585951489</v>
      </c>
    </row>
    <row r="74" spans="1:7" x14ac:dyDescent="0.25">
      <c r="B74" s="1" t="s">
        <v>105</v>
      </c>
    </row>
  </sheetData>
  <phoneticPr fontId="10" type="noConversion"/>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A3BA7-CB26-4E97-85AD-68110216DDDF}">
  <dimension ref="A1:I119"/>
  <sheetViews>
    <sheetView topLeftCell="A45" zoomScaleNormal="100" workbookViewId="0">
      <selection activeCell="C70" sqref="C70"/>
    </sheetView>
  </sheetViews>
  <sheetFormatPr baseColWidth="10" defaultRowHeight="15" x14ac:dyDescent="0.25"/>
  <cols>
    <col min="1" max="1" width="12.7109375" style="3" customWidth="1"/>
    <col min="2" max="2" width="11.42578125" style="1" customWidth="1"/>
    <col min="3" max="3" width="8" style="12" customWidth="1"/>
    <col min="4" max="4" width="1" style="12" customWidth="1"/>
    <col min="5" max="5" width="8.5703125" style="1" customWidth="1"/>
    <col min="6" max="6" width="7.5703125" style="12" customWidth="1"/>
    <col min="7" max="7" width="1.28515625" customWidth="1"/>
    <col min="8" max="8" width="6.28515625" customWidth="1"/>
    <col min="9" max="9" width="6.28515625" style="15" customWidth="1"/>
  </cols>
  <sheetData>
    <row r="1" spans="1:9" s="10" customFormat="1" ht="18.75" x14ac:dyDescent="0.3">
      <c r="A1" s="3" t="s">
        <v>46</v>
      </c>
      <c r="B1" s="9"/>
      <c r="C1" s="3" t="s">
        <v>56</v>
      </c>
      <c r="D1" s="11"/>
      <c r="E1" s="9"/>
      <c r="F1" s="11"/>
      <c r="I1" s="16"/>
    </row>
    <row r="2" spans="1:9" s="10" customFormat="1" ht="18.75" x14ac:dyDescent="0.3">
      <c r="A2" s="3"/>
      <c r="B2" s="9"/>
      <c r="C2" s="5"/>
      <c r="D2" s="11"/>
      <c r="E2" s="9"/>
      <c r="F2" s="11"/>
      <c r="I2" s="16"/>
    </row>
    <row r="3" spans="1:9" s="5" customFormat="1" ht="12.75" customHeight="1" x14ac:dyDescent="0.25">
      <c r="B3" s="63" t="s">
        <v>6</v>
      </c>
      <c r="C3" s="63"/>
      <c r="D3" s="18"/>
      <c r="E3" s="63" t="s">
        <v>7</v>
      </c>
      <c r="F3" s="63"/>
      <c r="G3" s="17"/>
      <c r="H3" s="68" t="s">
        <v>52</v>
      </c>
      <c r="I3" s="68"/>
    </row>
    <row r="4" spans="1:9" x14ac:dyDescent="0.25">
      <c r="B4" s="20" t="s">
        <v>0</v>
      </c>
      <c r="C4" s="21" t="s">
        <v>1</v>
      </c>
      <c r="D4" s="22"/>
      <c r="E4" s="20" t="s">
        <v>0</v>
      </c>
      <c r="F4" s="21" t="s">
        <v>1</v>
      </c>
      <c r="G4" s="27"/>
      <c r="H4" s="20" t="s">
        <v>0</v>
      </c>
      <c r="I4" s="21" t="s">
        <v>1</v>
      </c>
    </row>
    <row r="5" spans="1:9" ht="10.5" customHeight="1" x14ac:dyDescent="0.25">
      <c r="B5" s="20">
        <f>Description!B5</f>
        <v>4</v>
      </c>
      <c r="C5" s="21">
        <f>Description!C5</f>
        <v>5</v>
      </c>
      <c r="D5" s="22"/>
      <c r="E5" s="20">
        <f>Description!E5</f>
        <v>2</v>
      </c>
      <c r="F5" s="21">
        <f>Description!F5</f>
        <v>5</v>
      </c>
      <c r="G5" s="27"/>
      <c r="H5" s="20">
        <f t="shared" ref="H5:H36" si="0">B5</f>
        <v>4</v>
      </c>
      <c r="I5" s="21">
        <f t="shared" ref="I5:I36" si="1">C5</f>
        <v>5</v>
      </c>
    </row>
    <row r="6" spans="1:9" ht="10.5" customHeight="1" x14ac:dyDescent="0.25">
      <c r="B6" s="20">
        <f>Description!B6</f>
        <v>5</v>
      </c>
      <c r="C6" s="21">
        <f>Description!C6</f>
        <v>10</v>
      </c>
      <c r="D6" s="22"/>
      <c r="E6" s="20">
        <f>Description!E6</f>
        <v>3</v>
      </c>
      <c r="F6" s="21">
        <f>Description!F6</f>
        <v>4</v>
      </c>
      <c r="G6" s="27"/>
      <c r="H6" s="20">
        <f t="shared" si="0"/>
        <v>5</v>
      </c>
      <c r="I6" s="21">
        <f t="shared" si="1"/>
        <v>10</v>
      </c>
    </row>
    <row r="7" spans="1:9" ht="10.5" customHeight="1" x14ac:dyDescent="0.25">
      <c r="B7" s="20">
        <f>Description!B7</f>
        <v>2</v>
      </c>
      <c r="C7" s="21">
        <f>Description!C7</f>
        <v>2</v>
      </c>
      <c r="D7" s="22"/>
      <c r="E7" s="20">
        <f>Description!E7</f>
        <v>5</v>
      </c>
      <c r="F7" s="21">
        <f>Description!F7</f>
        <v>6</v>
      </c>
      <c r="G7" s="27"/>
      <c r="H7" s="20">
        <f t="shared" si="0"/>
        <v>2</v>
      </c>
      <c r="I7" s="21">
        <f t="shared" si="1"/>
        <v>2</v>
      </c>
    </row>
    <row r="8" spans="1:9" ht="10.5" customHeight="1" x14ac:dyDescent="0.25">
      <c r="B8" s="20">
        <f>Description!B8</f>
        <v>6</v>
      </c>
      <c r="C8" s="21">
        <f>Description!C8</f>
        <v>8</v>
      </c>
      <c r="D8" s="22"/>
      <c r="E8" s="20">
        <f>Description!E8</f>
        <v>6</v>
      </c>
      <c r="F8" s="21">
        <f>Description!F8</f>
        <v>8</v>
      </c>
      <c r="G8" s="27"/>
      <c r="H8" s="20">
        <f t="shared" si="0"/>
        <v>6</v>
      </c>
      <c r="I8" s="21">
        <f t="shared" si="1"/>
        <v>8</v>
      </c>
    </row>
    <row r="9" spans="1:9" ht="10.5" customHeight="1" x14ac:dyDescent="0.25">
      <c r="B9" s="20">
        <f>Description!B9</f>
        <v>5</v>
      </c>
      <c r="C9" s="21">
        <f>Description!C9</f>
        <v>7</v>
      </c>
      <c r="D9" s="22"/>
      <c r="E9" s="20">
        <f>Description!E9</f>
        <v>5</v>
      </c>
      <c r="F9" s="21">
        <f>Description!F9</f>
        <v>5</v>
      </c>
      <c r="G9" s="27"/>
      <c r="H9" s="20">
        <f t="shared" si="0"/>
        <v>5</v>
      </c>
      <c r="I9" s="21">
        <f t="shared" si="1"/>
        <v>7</v>
      </c>
    </row>
    <row r="10" spans="1:9" ht="10.5" customHeight="1" x14ac:dyDescent="0.25">
      <c r="B10" s="20">
        <f>Description!B10</f>
        <v>6</v>
      </c>
      <c r="C10" s="21">
        <f>Description!C10</f>
        <v>7</v>
      </c>
      <c r="D10" s="22"/>
      <c r="E10" s="20">
        <f>Description!E10</f>
        <v>4</v>
      </c>
      <c r="F10" s="21">
        <f>Description!F10</f>
        <v>6</v>
      </c>
      <c r="G10" s="27"/>
      <c r="H10" s="20">
        <f t="shared" si="0"/>
        <v>6</v>
      </c>
      <c r="I10" s="21">
        <f t="shared" si="1"/>
        <v>7</v>
      </c>
    </row>
    <row r="11" spans="1:9" ht="10.5" customHeight="1" x14ac:dyDescent="0.25">
      <c r="B11" s="20">
        <f>Description!B11</f>
        <v>5</v>
      </c>
      <c r="C11" s="21">
        <f>Description!C11</f>
        <v>6</v>
      </c>
      <c r="D11" s="22"/>
      <c r="E11" s="20">
        <f>Description!E11</f>
        <v>6</v>
      </c>
      <c r="F11" s="21">
        <f>Description!F11</f>
        <v>6</v>
      </c>
      <c r="G11" s="27"/>
      <c r="H11" s="20">
        <f t="shared" si="0"/>
        <v>5</v>
      </c>
      <c r="I11" s="21">
        <f t="shared" si="1"/>
        <v>6</v>
      </c>
    </row>
    <row r="12" spans="1:9" ht="10.5" customHeight="1" x14ac:dyDescent="0.25">
      <c r="B12" s="20">
        <f>Description!B12</f>
        <v>2</v>
      </c>
      <c r="C12" s="21">
        <f>Description!C12</f>
        <v>4</v>
      </c>
      <c r="D12" s="22"/>
      <c r="E12" s="20">
        <f>Description!E12</f>
        <v>2</v>
      </c>
      <c r="F12" s="21">
        <f>Description!F12</f>
        <v>3</v>
      </c>
      <c r="G12" s="27"/>
      <c r="H12" s="20">
        <f t="shared" si="0"/>
        <v>2</v>
      </c>
      <c r="I12" s="21">
        <f t="shared" si="1"/>
        <v>4</v>
      </c>
    </row>
    <row r="13" spans="1:9" ht="10.5" customHeight="1" x14ac:dyDescent="0.25">
      <c r="B13" s="20">
        <f>Description!B13</f>
        <v>8</v>
      </c>
      <c r="C13" s="21">
        <f>Description!C13</f>
        <v>8</v>
      </c>
      <c r="D13" s="22"/>
      <c r="E13" s="20">
        <f>Description!E13</f>
        <v>8</v>
      </c>
      <c r="F13" s="21">
        <f>Description!F13</f>
        <v>7</v>
      </c>
      <c r="G13" s="27"/>
      <c r="H13" s="20">
        <f t="shared" si="0"/>
        <v>8</v>
      </c>
      <c r="I13" s="21">
        <f t="shared" si="1"/>
        <v>8</v>
      </c>
    </row>
    <row r="14" spans="1:9" ht="10.5" customHeight="1" x14ac:dyDescent="0.25">
      <c r="B14" s="20">
        <f>Description!B14</f>
        <v>9</v>
      </c>
      <c r="C14" s="21">
        <f>Description!C14</f>
        <v>10</v>
      </c>
      <c r="D14" s="22"/>
      <c r="E14" s="20">
        <f>Description!E14</f>
        <v>9</v>
      </c>
      <c r="F14" s="21">
        <f>Description!F14</f>
        <v>8</v>
      </c>
      <c r="G14" s="27"/>
      <c r="H14" s="20">
        <f t="shared" si="0"/>
        <v>9</v>
      </c>
      <c r="I14" s="21">
        <f t="shared" si="1"/>
        <v>10</v>
      </c>
    </row>
    <row r="15" spans="1:9" ht="10.5" customHeight="1" x14ac:dyDescent="0.25">
      <c r="B15" s="20">
        <f>Description!B15</f>
        <v>5</v>
      </c>
      <c r="C15" s="21">
        <f>Description!C15</f>
        <v>6</v>
      </c>
      <c r="D15" s="22"/>
      <c r="E15" s="20">
        <f>Description!E15</f>
        <v>6</v>
      </c>
      <c r="F15" s="21">
        <f>Description!F15</f>
        <v>9</v>
      </c>
      <c r="G15" s="27"/>
      <c r="H15" s="20">
        <f t="shared" si="0"/>
        <v>5</v>
      </c>
      <c r="I15" s="21">
        <f t="shared" si="1"/>
        <v>6</v>
      </c>
    </row>
    <row r="16" spans="1:9" ht="10.5" customHeight="1" x14ac:dyDescent="0.25">
      <c r="B16" s="20">
        <f>Description!B16</f>
        <v>8</v>
      </c>
      <c r="C16" s="21">
        <f>Description!C16</f>
        <v>7</v>
      </c>
      <c r="D16" s="22"/>
      <c r="E16" s="20">
        <f>Description!E16</f>
        <v>5</v>
      </c>
      <c r="F16" s="21">
        <f>Description!F16</f>
        <v>5</v>
      </c>
      <c r="G16" s="27"/>
      <c r="H16" s="20">
        <f t="shared" si="0"/>
        <v>8</v>
      </c>
      <c r="I16" s="21">
        <f t="shared" si="1"/>
        <v>7</v>
      </c>
    </row>
    <row r="17" spans="2:9" ht="10.5" customHeight="1" x14ac:dyDescent="0.25">
      <c r="B17" s="20">
        <f>Description!B17</f>
        <v>8</v>
      </c>
      <c r="C17" s="21">
        <f>Description!C17</f>
        <v>7</v>
      </c>
      <c r="D17" s="22"/>
      <c r="E17" s="20">
        <f>Description!E17</f>
        <v>5</v>
      </c>
      <c r="F17" s="21">
        <f>Description!F17</f>
        <v>6</v>
      </c>
      <c r="G17" s="27"/>
      <c r="H17" s="20">
        <f t="shared" si="0"/>
        <v>8</v>
      </c>
      <c r="I17" s="21">
        <f t="shared" si="1"/>
        <v>7</v>
      </c>
    </row>
    <row r="18" spans="2:9" ht="10.5" customHeight="1" x14ac:dyDescent="0.25">
      <c r="B18" s="20">
        <f>Description!B18</f>
        <v>4</v>
      </c>
      <c r="C18" s="21">
        <f>Description!C18</f>
        <v>8</v>
      </c>
      <c r="D18" s="22"/>
      <c r="E18" s="20">
        <f>Description!E18</f>
        <v>3</v>
      </c>
      <c r="F18" s="21">
        <f>Description!F18</f>
        <v>2</v>
      </c>
      <c r="G18" s="27"/>
      <c r="H18" s="20">
        <f t="shared" si="0"/>
        <v>4</v>
      </c>
      <c r="I18" s="21">
        <f t="shared" si="1"/>
        <v>8</v>
      </c>
    </row>
    <row r="19" spans="2:9" ht="10.5" customHeight="1" x14ac:dyDescent="0.25">
      <c r="B19" s="20">
        <f>Description!B19</f>
        <v>6</v>
      </c>
      <c r="C19" s="21">
        <f>Description!C19</f>
        <v>10</v>
      </c>
      <c r="D19" s="22"/>
      <c r="E19" s="20">
        <f>Description!E19</f>
        <v>3</v>
      </c>
      <c r="F19" s="21">
        <f>Description!F19</f>
        <v>3</v>
      </c>
      <c r="G19" s="27"/>
      <c r="H19" s="20">
        <f t="shared" si="0"/>
        <v>6</v>
      </c>
      <c r="I19" s="21">
        <f t="shared" si="1"/>
        <v>10</v>
      </c>
    </row>
    <row r="20" spans="2:9" ht="10.5" customHeight="1" x14ac:dyDescent="0.25">
      <c r="B20" s="20">
        <f>Description!B20</f>
        <v>5</v>
      </c>
      <c r="C20" s="21">
        <f>Description!C20</f>
        <v>7</v>
      </c>
      <c r="D20" s="22"/>
      <c r="E20" s="20">
        <f>Description!E20</f>
        <v>5</v>
      </c>
      <c r="F20" s="21">
        <f>Description!F20</f>
        <v>5</v>
      </c>
      <c r="G20" s="27"/>
      <c r="H20" s="20">
        <f t="shared" si="0"/>
        <v>5</v>
      </c>
      <c r="I20" s="21">
        <f t="shared" si="1"/>
        <v>7</v>
      </c>
    </row>
    <row r="21" spans="2:9" ht="10.5" customHeight="1" x14ac:dyDescent="0.25">
      <c r="B21" s="20">
        <f>Description!B21</f>
        <v>6</v>
      </c>
      <c r="C21" s="21">
        <f>Description!C21</f>
        <v>9</v>
      </c>
      <c r="D21" s="22"/>
      <c r="E21" s="20">
        <f>Description!E21</f>
        <v>4</v>
      </c>
      <c r="F21" s="21">
        <f>Description!F21</f>
        <v>8</v>
      </c>
      <c r="G21" s="27"/>
      <c r="H21" s="20">
        <f t="shared" si="0"/>
        <v>6</v>
      </c>
      <c r="I21" s="21">
        <f t="shared" si="1"/>
        <v>9</v>
      </c>
    </row>
    <row r="22" spans="2:9" ht="10.5" customHeight="1" x14ac:dyDescent="0.25">
      <c r="B22" s="20">
        <f>Description!B22</f>
        <v>4</v>
      </c>
      <c r="C22" s="21">
        <f>Description!C22</f>
        <v>3</v>
      </c>
      <c r="D22" s="22"/>
      <c r="E22" s="20">
        <f>Description!E22</f>
        <v>6</v>
      </c>
      <c r="F22" s="21">
        <f>Description!F22</f>
        <v>5</v>
      </c>
      <c r="G22" s="27"/>
      <c r="H22" s="20">
        <f t="shared" si="0"/>
        <v>4</v>
      </c>
      <c r="I22" s="21">
        <f t="shared" si="1"/>
        <v>3</v>
      </c>
    </row>
    <row r="23" spans="2:9" ht="10.5" customHeight="1" x14ac:dyDescent="0.25">
      <c r="B23" s="20">
        <f>Description!B23</f>
        <v>6</v>
      </c>
      <c r="C23" s="21">
        <f>Description!C23</f>
        <v>6</v>
      </c>
      <c r="D23" s="22"/>
      <c r="E23" s="20">
        <f>Description!E23</f>
        <v>3</v>
      </c>
      <c r="F23" s="21">
        <f>Description!F23</f>
        <v>6</v>
      </c>
      <c r="G23" s="27"/>
      <c r="H23" s="20">
        <f t="shared" si="0"/>
        <v>6</v>
      </c>
      <c r="I23" s="21">
        <f t="shared" si="1"/>
        <v>6</v>
      </c>
    </row>
    <row r="24" spans="2:9" ht="10.5" customHeight="1" x14ac:dyDescent="0.25">
      <c r="B24" s="20">
        <f>Description!B24</f>
        <v>3</v>
      </c>
      <c r="C24" s="21">
        <f>Description!C24</f>
        <v>4</v>
      </c>
      <c r="D24" s="22"/>
      <c r="E24" s="20">
        <f>Description!E24</f>
        <v>2</v>
      </c>
      <c r="F24" s="21">
        <f>Description!F24</f>
        <v>2</v>
      </c>
      <c r="G24" s="27"/>
      <c r="H24" s="20">
        <f t="shared" si="0"/>
        <v>3</v>
      </c>
      <c r="I24" s="21">
        <f t="shared" si="1"/>
        <v>4</v>
      </c>
    </row>
    <row r="25" spans="2:9" ht="10.5" customHeight="1" x14ac:dyDescent="0.25">
      <c r="B25" s="20">
        <f>Description!B25</f>
        <v>5</v>
      </c>
      <c r="C25" s="21">
        <f>Description!C25</f>
        <v>8</v>
      </c>
      <c r="D25" s="22"/>
      <c r="E25" s="20">
        <f>Description!E25</f>
        <v>3</v>
      </c>
      <c r="F25" s="21">
        <f>Description!F25</f>
        <v>3</v>
      </c>
      <c r="G25" s="27"/>
      <c r="H25" s="20">
        <f t="shared" si="0"/>
        <v>5</v>
      </c>
      <c r="I25" s="21">
        <f t="shared" si="1"/>
        <v>8</v>
      </c>
    </row>
    <row r="26" spans="2:9" ht="10.5" customHeight="1" x14ac:dyDescent="0.25">
      <c r="B26" s="20">
        <f>Description!B26</f>
        <v>8</v>
      </c>
      <c r="C26" s="21">
        <f>Description!C26</f>
        <v>8</v>
      </c>
      <c r="D26" s="22"/>
      <c r="E26" s="20">
        <f>Description!E26</f>
        <v>6</v>
      </c>
      <c r="F26" s="21">
        <f>Description!F26</f>
        <v>6</v>
      </c>
      <c r="G26" s="27"/>
      <c r="H26" s="20">
        <f t="shared" si="0"/>
        <v>8</v>
      </c>
      <c r="I26" s="21">
        <f t="shared" si="1"/>
        <v>8</v>
      </c>
    </row>
    <row r="27" spans="2:9" ht="10.5" customHeight="1" x14ac:dyDescent="0.25">
      <c r="B27" s="20">
        <f>Description!B27</f>
        <v>6</v>
      </c>
      <c r="C27" s="21">
        <f>Description!C27</f>
        <v>5</v>
      </c>
      <c r="D27" s="22"/>
      <c r="E27" s="20">
        <f>Description!E27</f>
        <v>8</v>
      </c>
      <c r="F27" s="21">
        <f>Description!F27</f>
        <v>7</v>
      </c>
      <c r="G27" s="27"/>
      <c r="H27" s="20">
        <f t="shared" si="0"/>
        <v>6</v>
      </c>
      <c r="I27" s="21">
        <f t="shared" si="1"/>
        <v>5</v>
      </c>
    </row>
    <row r="28" spans="2:9" ht="10.5" customHeight="1" x14ac:dyDescent="0.25">
      <c r="B28" s="20">
        <f>Description!B28</f>
        <v>2</v>
      </c>
      <c r="C28" s="21">
        <f>Description!C28</f>
        <v>3</v>
      </c>
      <c r="D28" s="22"/>
      <c r="E28" s="20">
        <f>Description!E28</f>
        <v>4</v>
      </c>
      <c r="F28" s="21">
        <f>Description!F28</f>
        <v>6</v>
      </c>
      <c r="G28" s="27"/>
      <c r="H28" s="20">
        <f t="shared" si="0"/>
        <v>2</v>
      </c>
      <c r="I28" s="21">
        <f t="shared" si="1"/>
        <v>3</v>
      </c>
    </row>
    <row r="29" spans="2:9" ht="10.5" customHeight="1" x14ac:dyDescent="0.25">
      <c r="B29" s="20">
        <f>Description!B29</f>
        <v>5</v>
      </c>
      <c r="C29" s="21">
        <f>Description!C29</f>
        <v>6</v>
      </c>
      <c r="D29" s="22"/>
      <c r="E29" s="20">
        <f>Description!E29</f>
        <v>8</v>
      </c>
      <c r="F29" s="21">
        <f>Description!F29</f>
        <v>4</v>
      </c>
      <c r="G29" s="27"/>
      <c r="H29" s="20">
        <f t="shared" si="0"/>
        <v>5</v>
      </c>
      <c r="I29" s="21">
        <f t="shared" si="1"/>
        <v>6</v>
      </c>
    </row>
    <row r="30" spans="2:9" ht="10.5" customHeight="1" x14ac:dyDescent="0.25">
      <c r="B30" s="20">
        <f>Description!B30</f>
        <v>3</v>
      </c>
      <c r="C30" s="21">
        <f>Description!C30</f>
        <v>3</v>
      </c>
      <c r="D30" s="22"/>
      <c r="E30" s="20">
        <f>Description!E30</f>
        <v>5</v>
      </c>
      <c r="F30" s="21">
        <f>Description!F30</f>
        <v>5</v>
      </c>
      <c r="G30" s="27"/>
      <c r="H30" s="20">
        <f t="shared" si="0"/>
        <v>3</v>
      </c>
      <c r="I30" s="21">
        <f t="shared" si="1"/>
        <v>3</v>
      </c>
    </row>
    <row r="31" spans="2:9" ht="10.5" customHeight="1" x14ac:dyDescent="0.25">
      <c r="B31" s="20">
        <f>Description!B31</f>
        <v>7</v>
      </c>
      <c r="C31" s="21">
        <f>Description!C31</f>
        <v>7</v>
      </c>
      <c r="D31" s="22"/>
      <c r="E31" s="20">
        <f>Description!E31</f>
        <v>7</v>
      </c>
      <c r="F31" s="21">
        <f>Description!F31</f>
        <v>6</v>
      </c>
      <c r="G31" s="27"/>
      <c r="H31" s="20">
        <f t="shared" si="0"/>
        <v>7</v>
      </c>
      <c r="I31" s="21">
        <f t="shared" si="1"/>
        <v>7</v>
      </c>
    </row>
    <row r="32" spans="2:9" ht="10.5" customHeight="1" x14ac:dyDescent="0.25">
      <c r="B32" s="20">
        <f>Description!B32</f>
        <v>5</v>
      </c>
      <c r="C32" s="21">
        <f>Description!C32</f>
        <v>7</v>
      </c>
      <c r="D32" s="22"/>
      <c r="E32" s="20">
        <f>Description!E32</f>
        <v>3</v>
      </c>
      <c r="F32" s="21">
        <f>Description!F32</f>
        <v>2</v>
      </c>
      <c r="G32" s="27"/>
      <c r="H32" s="20">
        <f t="shared" si="0"/>
        <v>5</v>
      </c>
      <c r="I32" s="21">
        <f t="shared" si="1"/>
        <v>7</v>
      </c>
    </row>
    <row r="33" spans="2:9" ht="10.5" customHeight="1" x14ac:dyDescent="0.25">
      <c r="B33" s="20">
        <f>Description!B33</f>
        <v>4</v>
      </c>
      <c r="C33" s="21">
        <f>Description!C33</f>
        <v>5</v>
      </c>
      <c r="D33" s="22"/>
      <c r="E33" s="20">
        <f>Description!E33</f>
        <v>6</v>
      </c>
      <c r="F33" s="21">
        <f>Description!F33</f>
        <v>8</v>
      </c>
      <c r="G33" s="27"/>
      <c r="H33" s="20">
        <f t="shared" si="0"/>
        <v>4</v>
      </c>
      <c r="I33" s="21">
        <f t="shared" si="1"/>
        <v>5</v>
      </c>
    </row>
    <row r="34" spans="2:9" ht="10.5" customHeight="1" x14ac:dyDescent="0.25">
      <c r="B34" s="20">
        <f>Description!B34</f>
        <v>6</v>
      </c>
      <c r="C34" s="21">
        <f>Description!C34</f>
        <v>8</v>
      </c>
      <c r="D34" s="22"/>
      <c r="E34" s="20">
        <f>Description!E34</f>
        <v>8</v>
      </c>
      <c r="F34" s="21">
        <f>Description!F34</f>
        <v>9</v>
      </c>
      <c r="G34" s="27"/>
      <c r="H34" s="20">
        <f t="shared" si="0"/>
        <v>6</v>
      </c>
      <c r="I34" s="21">
        <f t="shared" si="1"/>
        <v>8</v>
      </c>
    </row>
    <row r="35" spans="2:9" ht="10.5" customHeight="1" x14ac:dyDescent="0.25">
      <c r="B35" s="20">
        <f>Description!B35</f>
        <v>7</v>
      </c>
      <c r="C35" s="21">
        <f>Description!C35</f>
        <v>7</v>
      </c>
      <c r="D35" s="22"/>
      <c r="E35" s="20">
        <f>Description!E35</f>
        <v>6</v>
      </c>
      <c r="F35" s="21">
        <f>Description!F35</f>
        <v>5</v>
      </c>
      <c r="G35" s="27"/>
      <c r="H35" s="20">
        <f t="shared" si="0"/>
        <v>7</v>
      </c>
      <c r="I35" s="21">
        <f t="shared" si="1"/>
        <v>7</v>
      </c>
    </row>
    <row r="36" spans="2:9" ht="10.5" customHeight="1" x14ac:dyDescent="0.25">
      <c r="B36" s="20">
        <f>Description!B36</f>
        <v>7</v>
      </c>
      <c r="C36" s="21">
        <f>Description!C36</f>
        <v>5</v>
      </c>
      <c r="D36" s="22"/>
      <c r="E36" s="20">
        <f>Description!E36</f>
        <v>5</v>
      </c>
      <c r="F36" s="21">
        <f>Description!F36</f>
        <v>8</v>
      </c>
      <c r="G36" s="27"/>
      <c r="H36" s="20">
        <f t="shared" si="0"/>
        <v>7</v>
      </c>
      <c r="I36" s="21">
        <f t="shared" si="1"/>
        <v>5</v>
      </c>
    </row>
    <row r="37" spans="2:9" ht="10.5" customHeight="1" x14ac:dyDescent="0.25">
      <c r="B37" s="20">
        <f>Description!B37</f>
        <v>5</v>
      </c>
      <c r="C37" s="21">
        <f>Description!C37</f>
        <v>6</v>
      </c>
      <c r="D37" s="22"/>
      <c r="E37" s="20">
        <f>Description!E37</f>
        <v>4</v>
      </c>
      <c r="F37" s="21">
        <f>Description!F37</f>
        <v>7</v>
      </c>
      <c r="G37" s="27"/>
      <c r="H37" s="20">
        <f t="shared" ref="H37:H60" si="2">B37</f>
        <v>5</v>
      </c>
      <c r="I37" s="21">
        <f t="shared" ref="I37:I60" si="3">C37</f>
        <v>6</v>
      </c>
    </row>
    <row r="38" spans="2:9" ht="10.5" customHeight="1" x14ac:dyDescent="0.25">
      <c r="B38" s="20">
        <f>Description!B38</f>
        <v>6</v>
      </c>
      <c r="C38" s="21">
        <f>Description!C38</f>
        <v>9</v>
      </c>
      <c r="D38" s="22"/>
      <c r="E38" s="20">
        <f>Description!E38</f>
        <v>6</v>
      </c>
      <c r="F38" s="21">
        <f>Description!F38</f>
        <v>7</v>
      </c>
      <c r="G38" s="27"/>
      <c r="H38" s="20">
        <f t="shared" si="2"/>
        <v>6</v>
      </c>
      <c r="I38" s="21">
        <f t="shared" si="3"/>
        <v>9</v>
      </c>
    </row>
    <row r="39" spans="2:9" ht="10.5" customHeight="1" x14ac:dyDescent="0.25">
      <c r="B39" s="20">
        <f>Description!B39</f>
        <v>4</v>
      </c>
      <c r="C39" s="21">
        <f>Description!C39</f>
        <v>7</v>
      </c>
      <c r="D39" s="22"/>
      <c r="E39" s="20">
        <f>Description!E39</f>
        <v>7</v>
      </c>
      <c r="F39" s="21">
        <f>Description!F39</f>
        <v>8</v>
      </c>
      <c r="G39" s="27"/>
      <c r="H39" s="20">
        <f t="shared" si="2"/>
        <v>4</v>
      </c>
      <c r="I39" s="21">
        <f t="shared" si="3"/>
        <v>7</v>
      </c>
    </row>
    <row r="40" spans="2:9" ht="10.5" customHeight="1" x14ac:dyDescent="0.25">
      <c r="B40" s="20">
        <f>Description!B40</f>
        <v>5</v>
      </c>
      <c r="C40" s="21">
        <f>Description!C40</f>
        <v>8</v>
      </c>
      <c r="D40" s="22"/>
      <c r="E40" s="20">
        <f>Description!E40</f>
        <v>7</v>
      </c>
      <c r="F40" s="21">
        <f>Description!F40</f>
        <v>9</v>
      </c>
      <c r="G40" s="27"/>
      <c r="H40" s="20">
        <f t="shared" si="2"/>
        <v>5</v>
      </c>
      <c r="I40" s="21">
        <f t="shared" si="3"/>
        <v>8</v>
      </c>
    </row>
    <row r="41" spans="2:9" ht="10.5" customHeight="1" x14ac:dyDescent="0.25">
      <c r="B41" s="20">
        <f>Description!B41</f>
        <v>6</v>
      </c>
      <c r="C41" s="21">
        <f>Description!C41</f>
        <v>7</v>
      </c>
      <c r="D41" s="22"/>
      <c r="E41" s="20">
        <f>Description!E41</f>
        <v>5</v>
      </c>
      <c r="F41" s="21">
        <f>Description!F41</f>
        <v>6</v>
      </c>
      <c r="G41" s="27"/>
      <c r="H41" s="20">
        <f t="shared" si="2"/>
        <v>6</v>
      </c>
      <c r="I41" s="21">
        <f t="shared" si="3"/>
        <v>7</v>
      </c>
    </row>
    <row r="42" spans="2:9" ht="10.5" customHeight="1" x14ac:dyDescent="0.25">
      <c r="B42" s="20">
        <f>Description!B42</f>
        <v>4</v>
      </c>
      <c r="C42" s="21">
        <f>Description!C42</f>
        <v>5</v>
      </c>
      <c r="D42" s="22"/>
      <c r="E42" s="20">
        <f>Description!E42</f>
        <v>6</v>
      </c>
      <c r="F42" s="21">
        <f>Description!F42</f>
        <v>5</v>
      </c>
      <c r="G42" s="27"/>
      <c r="H42" s="20">
        <f t="shared" si="2"/>
        <v>4</v>
      </c>
      <c r="I42" s="21">
        <f t="shared" si="3"/>
        <v>5</v>
      </c>
    </row>
    <row r="43" spans="2:9" ht="10.5" customHeight="1" x14ac:dyDescent="0.25">
      <c r="B43" s="20">
        <f>Description!B43</f>
        <v>5</v>
      </c>
      <c r="C43" s="21">
        <f>Description!C43</f>
        <v>6</v>
      </c>
      <c r="D43" s="22"/>
      <c r="E43" s="20">
        <f>Description!E43</f>
        <v>9</v>
      </c>
      <c r="F43" s="21">
        <f>Description!F43</f>
        <v>10</v>
      </c>
      <c r="G43" s="27"/>
      <c r="H43" s="20">
        <f t="shared" si="2"/>
        <v>5</v>
      </c>
      <c r="I43" s="21">
        <f t="shared" si="3"/>
        <v>6</v>
      </c>
    </row>
    <row r="44" spans="2:9" ht="10.5" customHeight="1" x14ac:dyDescent="0.25">
      <c r="B44" s="20">
        <f>Description!B44</f>
        <v>6</v>
      </c>
      <c r="C44" s="21">
        <f>Description!C44</f>
        <v>7</v>
      </c>
      <c r="D44" s="22"/>
      <c r="E44" s="20">
        <f>Description!E44</f>
        <v>5</v>
      </c>
      <c r="F44" s="21">
        <f>Description!F44</f>
        <v>2</v>
      </c>
      <c r="G44" s="27"/>
      <c r="H44" s="20">
        <f t="shared" si="2"/>
        <v>6</v>
      </c>
      <c r="I44" s="21">
        <f t="shared" si="3"/>
        <v>7</v>
      </c>
    </row>
    <row r="45" spans="2:9" ht="10.5" customHeight="1" x14ac:dyDescent="0.25">
      <c r="B45" s="20">
        <f>Description!B45</f>
        <v>4</v>
      </c>
      <c r="C45" s="21">
        <f>Description!C45</f>
        <v>5</v>
      </c>
      <c r="D45" s="22"/>
      <c r="E45" s="20">
        <f>Description!E45</f>
        <v>1</v>
      </c>
      <c r="F45" s="21">
        <f>Description!F45</f>
        <v>4</v>
      </c>
      <c r="G45" s="27"/>
      <c r="H45" s="20">
        <f t="shared" si="2"/>
        <v>4</v>
      </c>
      <c r="I45" s="21">
        <f t="shared" si="3"/>
        <v>5</v>
      </c>
    </row>
    <row r="46" spans="2:9" ht="10.5" customHeight="1" x14ac:dyDescent="0.25">
      <c r="B46" s="20">
        <f>Description!B46</f>
        <v>5</v>
      </c>
      <c r="C46" s="21">
        <f>Description!C46</f>
        <v>6</v>
      </c>
      <c r="D46" s="22"/>
      <c r="E46" s="20">
        <f>Description!E46</f>
        <v>2</v>
      </c>
      <c r="F46" s="21">
        <f>Description!F46</f>
        <v>4</v>
      </c>
      <c r="G46" s="27"/>
      <c r="H46" s="20">
        <f t="shared" si="2"/>
        <v>5</v>
      </c>
      <c r="I46" s="21">
        <f t="shared" si="3"/>
        <v>6</v>
      </c>
    </row>
    <row r="47" spans="2:9" ht="10.5" customHeight="1" x14ac:dyDescent="0.25">
      <c r="B47" s="20">
        <f>Description!B47</f>
        <v>6</v>
      </c>
      <c r="C47" s="21">
        <f>Description!C47</f>
        <v>7</v>
      </c>
      <c r="D47" s="22"/>
      <c r="E47" s="20">
        <f>Description!E47</f>
        <v>6</v>
      </c>
      <c r="F47" s="21">
        <f>Description!F47</f>
        <v>5</v>
      </c>
      <c r="G47" s="27"/>
      <c r="H47" s="20">
        <f t="shared" si="2"/>
        <v>6</v>
      </c>
      <c r="I47" s="21">
        <f t="shared" si="3"/>
        <v>7</v>
      </c>
    </row>
    <row r="48" spans="2:9" ht="10.5" customHeight="1" x14ac:dyDescent="0.25">
      <c r="B48" s="20">
        <f>Description!B48</f>
        <v>5</v>
      </c>
      <c r="C48" s="21">
        <f>Description!C48</f>
        <v>7</v>
      </c>
      <c r="D48" s="22"/>
      <c r="E48" s="20">
        <f>Description!E48</f>
        <v>5</v>
      </c>
      <c r="F48" s="21">
        <f>Description!F48</f>
        <v>6</v>
      </c>
      <c r="G48" s="27"/>
      <c r="H48" s="20">
        <f t="shared" si="2"/>
        <v>5</v>
      </c>
      <c r="I48" s="21">
        <f t="shared" si="3"/>
        <v>7</v>
      </c>
    </row>
    <row r="49" spans="2:9" ht="10.5" customHeight="1" x14ac:dyDescent="0.25">
      <c r="B49" s="20">
        <f>Description!B49</f>
        <v>9</v>
      </c>
      <c r="C49" s="21">
        <f>Description!C49</f>
        <v>10</v>
      </c>
      <c r="D49" s="22"/>
      <c r="E49" s="20">
        <f>Description!E49</f>
        <v>2</v>
      </c>
      <c r="F49" s="21">
        <f>Description!F49</f>
        <v>3</v>
      </c>
      <c r="G49" s="27"/>
      <c r="H49" s="20">
        <f t="shared" si="2"/>
        <v>9</v>
      </c>
      <c r="I49" s="21">
        <f t="shared" si="3"/>
        <v>10</v>
      </c>
    </row>
    <row r="50" spans="2:9" ht="10.5" customHeight="1" x14ac:dyDescent="0.25">
      <c r="B50" s="20">
        <f>Description!B50</f>
        <v>2</v>
      </c>
      <c r="C50" s="21">
        <f>Description!C50</f>
        <v>5</v>
      </c>
      <c r="D50" s="22"/>
      <c r="E50" s="20">
        <f>Description!E50</f>
        <v>3</v>
      </c>
      <c r="F50" s="21">
        <f>Description!F50</f>
        <v>5</v>
      </c>
      <c r="G50" s="27"/>
      <c r="H50" s="20">
        <f t="shared" si="2"/>
        <v>2</v>
      </c>
      <c r="I50" s="21">
        <f t="shared" si="3"/>
        <v>5</v>
      </c>
    </row>
    <row r="51" spans="2:9" ht="10.5" customHeight="1" x14ac:dyDescent="0.25">
      <c r="B51" s="20">
        <f>Description!B51</f>
        <v>6</v>
      </c>
      <c r="C51" s="21">
        <f>Description!C51</f>
        <v>6</v>
      </c>
      <c r="D51" s="22"/>
      <c r="E51" s="20">
        <f>Description!E51</f>
        <v>5</v>
      </c>
      <c r="F51" s="21">
        <f>Description!F51</f>
        <v>4</v>
      </c>
      <c r="G51" s="27"/>
      <c r="H51" s="20">
        <f t="shared" si="2"/>
        <v>6</v>
      </c>
      <c r="I51" s="21">
        <f t="shared" si="3"/>
        <v>6</v>
      </c>
    </row>
    <row r="52" spans="2:9" ht="10.5" customHeight="1" x14ac:dyDescent="0.25">
      <c r="B52" s="20">
        <f>Description!B52</f>
        <v>5</v>
      </c>
      <c r="C52" s="21">
        <f>Description!C52</f>
        <v>5</v>
      </c>
      <c r="D52" s="22"/>
      <c r="E52" s="20">
        <f>Description!E52</f>
        <v>6</v>
      </c>
      <c r="F52" s="21">
        <f>Description!F52</f>
        <v>7</v>
      </c>
      <c r="G52" s="27"/>
      <c r="H52" s="20">
        <f t="shared" si="2"/>
        <v>5</v>
      </c>
      <c r="I52" s="21">
        <f t="shared" si="3"/>
        <v>5</v>
      </c>
    </row>
    <row r="53" spans="2:9" ht="10.5" customHeight="1" x14ac:dyDescent="0.25">
      <c r="B53" s="20">
        <f>Description!B53</f>
        <v>2</v>
      </c>
      <c r="C53" s="21">
        <f>Description!C53</f>
        <v>3</v>
      </c>
      <c r="D53" s="22"/>
      <c r="E53" s="20">
        <f>Description!E53</f>
        <v>8</v>
      </c>
      <c r="F53" s="21">
        <f>Description!F53</f>
        <v>6</v>
      </c>
      <c r="G53" s="27"/>
      <c r="H53" s="20">
        <f t="shared" si="2"/>
        <v>2</v>
      </c>
      <c r="I53" s="21">
        <f t="shared" si="3"/>
        <v>3</v>
      </c>
    </row>
    <row r="54" spans="2:9" ht="10.5" customHeight="1" x14ac:dyDescent="0.25">
      <c r="B54" s="20">
        <f>Description!B54</f>
        <v>3</v>
      </c>
      <c r="C54" s="21">
        <f>Description!C54</f>
        <v>5</v>
      </c>
      <c r="D54" s="22"/>
      <c r="E54" s="20">
        <f>Description!E54</f>
        <v>5</v>
      </c>
      <c r="F54" s="21">
        <f>Description!F54</f>
        <v>5</v>
      </c>
      <c r="G54" s="27"/>
      <c r="H54" s="20">
        <f t="shared" si="2"/>
        <v>3</v>
      </c>
      <c r="I54" s="21">
        <f t="shared" si="3"/>
        <v>5</v>
      </c>
    </row>
    <row r="55" spans="2:9" ht="10.5" customHeight="1" x14ac:dyDescent="0.25">
      <c r="B55" s="20">
        <f>Description!B55</f>
        <v>5</v>
      </c>
      <c r="C55" s="21">
        <f>Description!C55</f>
        <v>4</v>
      </c>
      <c r="D55" s="22"/>
      <c r="E55" s="20">
        <f>Description!E55</f>
        <v>6</v>
      </c>
      <c r="F55" s="21">
        <f>Description!F55</f>
        <v>6</v>
      </c>
      <c r="G55" s="27"/>
      <c r="H55" s="20">
        <f t="shared" si="2"/>
        <v>5</v>
      </c>
      <c r="I55" s="21">
        <f t="shared" si="3"/>
        <v>4</v>
      </c>
    </row>
    <row r="56" spans="2:9" ht="10.5" customHeight="1" x14ac:dyDescent="0.25">
      <c r="B56" s="20">
        <f>Description!B56</f>
        <v>5</v>
      </c>
      <c r="C56" s="21">
        <f>Description!C56</f>
        <v>6</v>
      </c>
      <c r="D56" s="22"/>
      <c r="E56" s="20">
        <f>Description!E56</f>
        <v>6</v>
      </c>
      <c r="F56" s="21">
        <f>Description!F56</f>
        <v>5</v>
      </c>
      <c r="G56" s="27"/>
      <c r="H56" s="20">
        <f t="shared" si="2"/>
        <v>5</v>
      </c>
      <c r="I56" s="21">
        <f t="shared" si="3"/>
        <v>6</v>
      </c>
    </row>
    <row r="57" spans="2:9" ht="10.5" customHeight="1" x14ac:dyDescent="0.25">
      <c r="B57" s="20">
        <f>Description!B57</f>
        <v>4</v>
      </c>
      <c r="C57" s="21">
        <f>Description!C57</f>
        <v>5</v>
      </c>
      <c r="D57" s="22"/>
      <c r="E57" s="20">
        <f>Description!E57</f>
        <v>5</v>
      </c>
      <c r="F57" s="21">
        <f>Description!F57</f>
        <v>6</v>
      </c>
      <c r="G57" s="27"/>
      <c r="H57" s="20">
        <f t="shared" si="2"/>
        <v>4</v>
      </c>
      <c r="I57" s="21">
        <f t="shared" si="3"/>
        <v>5</v>
      </c>
    </row>
    <row r="58" spans="2:9" ht="10.5" customHeight="1" x14ac:dyDescent="0.25">
      <c r="B58" s="20">
        <f>Description!B58</f>
        <v>4</v>
      </c>
      <c r="C58" s="21">
        <f>Description!C58</f>
        <v>9</v>
      </c>
      <c r="D58" s="22"/>
      <c r="E58" s="20">
        <f>Description!E58</f>
        <v>3</v>
      </c>
      <c r="F58" s="21">
        <f>Description!F58</f>
        <v>4</v>
      </c>
      <c r="G58" s="27"/>
      <c r="H58" s="20">
        <f t="shared" si="2"/>
        <v>4</v>
      </c>
      <c r="I58" s="21">
        <f t="shared" si="3"/>
        <v>9</v>
      </c>
    </row>
    <row r="59" spans="2:9" ht="10.5" customHeight="1" x14ac:dyDescent="0.25">
      <c r="B59" s="20">
        <f>Description!B59</f>
        <v>6</v>
      </c>
      <c r="C59" s="21">
        <f>Description!C59</f>
        <v>8</v>
      </c>
      <c r="D59" s="22"/>
      <c r="E59" s="20">
        <f>Description!E59</f>
        <v>5</v>
      </c>
      <c r="F59" s="21">
        <f>Description!F59</f>
        <v>4</v>
      </c>
      <c r="G59" s="27"/>
      <c r="H59" s="20">
        <f t="shared" si="2"/>
        <v>6</v>
      </c>
      <c r="I59" s="21">
        <f t="shared" si="3"/>
        <v>8</v>
      </c>
    </row>
    <row r="60" spans="2:9" ht="10.5" customHeight="1" x14ac:dyDescent="0.25">
      <c r="B60" s="20">
        <f>Description!B60</f>
        <v>4</v>
      </c>
      <c r="C60" s="21">
        <f>Description!C60</f>
        <v>6</v>
      </c>
      <c r="D60" s="22"/>
      <c r="E60" s="20">
        <f>Description!E60</f>
        <v>9</v>
      </c>
      <c r="F60" s="21">
        <f>Description!F60</f>
        <v>5</v>
      </c>
      <c r="G60" s="27"/>
      <c r="H60" s="20">
        <f t="shared" si="2"/>
        <v>4</v>
      </c>
      <c r="I60" s="21">
        <f t="shared" si="3"/>
        <v>6</v>
      </c>
    </row>
    <row r="61" spans="2:9" ht="10.5" customHeight="1" x14ac:dyDescent="0.25">
      <c r="B61" s="23"/>
      <c r="C61" s="24"/>
      <c r="D61" s="24"/>
      <c r="E61" s="20">
        <f>Description!E61</f>
        <v>5</v>
      </c>
      <c r="F61" s="21">
        <f>Description!F61</f>
        <v>6</v>
      </c>
      <c r="G61" s="27"/>
      <c r="H61" s="20">
        <f t="shared" ref="H61:H92" si="4">E5</f>
        <v>2</v>
      </c>
      <c r="I61" s="21">
        <f t="shared" ref="I61:I92" si="5">F5</f>
        <v>5</v>
      </c>
    </row>
    <row r="62" spans="2:9" ht="10.5" customHeight="1" x14ac:dyDescent="0.25">
      <c r="B62" s="23"/>
      <c r="C62" s="24"/>
      <c r="D62" s="24"/>
      <c r="E62" s="20">
        <f>Description!E62</f>
        <v>6</v>
      </c>
      <c r="F62" s="21">
        <f>Description!F62</f>
        <v>7</v>
      </c>
      <c r="G62" s="27"/>
      <c r="H62" s="20">
        <f t="shared" si="4"/>
        <v>3</v>
      </c>
      <c r="I62" s="21">
        <f t="shared" si="5"/>
        <v>4</v>
      </c>
    </row>
    <row r="63" spans="2:9" ht="10.5" customHeight="1" x14ac:dyDescent="0.25">
      <c r="B63" s="23"/>
      <c r="C63" s="24"/>
      <c r="D63" s="24"/>
      <c r="E63" s="20">
        <f>Description!E63</f>
        <v>5</v>
      </c>
      <c r="F63" s="21">
        <f>Description!F63</f>
        <v>8</v>
      </c>
      <c r="G63" s="27"/>
      <c r="H63" s="20">
        <f t="shared" si="4"/>
        <v>5</v>
      </c>
      <c r="I63" s="21">
        <f t="shared" si="5"/>
        <v>6</v>
      </c>
    </row>
    <row r="64" spans="2:9" ht="10.5" customHeight="1" x14ac:dyDescent="0.25">
      <c r="F64" s="24"/>
      <c r="G64" s="27"/>
      <c r="H64" s="20">
        <f t="shared" si="4"/>
        <v>6</v>
      </c>
      <c r="I64" s="21">
        <f t="shared" si="5"/>
        <v>8</v>
      </c>
    </row>
    <row r="65" spans="1:9" ht="14.25" customHeight="1" x14ac:dyDescent="0.25">
      <c r="A65" s="32" t="s">
        <v>77</v>
      </c>
      <c r="B65" s="20">
        <f>SLOPE(C5:C63,B5:B63)</f>
        <v>0.76079136690647531</v>
      </c>
      <c r="C65" s="24"/>
      <c r="D65" s="24"/>
      <c r="E65" s="20">
        <f>SLOPE(F5:F63,E5:E63)</f>
        <v>0.60015772870662509</v>
      </c>
      <c r="F65" s="22"/>
      <c r="G65" s="27"/>
      <c r="H65" s="20">
        <f t="shared" si="4"/>
        <v>5</v>
      </c>
      <c r="I65" s="21">
        <f t="shared" si="5"/>
        <v>5</v>
      </c>
    </row>
    <row r="66" spans="1:9" ht="14.25" customHeight="1" x14ac:dyDescent="0.25">
      <c r="A66" s="32" t="s">
        <v>78</v>
      </c>
      <c r="B66" s="20">
        <f>RSQ(C5:C63,B5:B63)</f>
        <v>0.45663674806873245</v>
      </c>
      <c r="C66" s="24"/>
      <c r="D66" s="24"/>
      <c r="E66" s="20">
        <f>RSQ(F5:F63,E5:E63)</f>
        <v>0.36897724312953795</v>
      </c>
      <c r="F66" s="22"/>
      <c r="G66" s="27"/>
      <c r="H66" s="20">
        <f t="shared" si="4"/>
        <v>4</v>
      </c>
      <c r="I66" s="21">
        <f t="shared" si="5"/>
        <v>6</v>
      </c>
    </row>
    <row r="67" spans="1:9" ht="14.25" customHeight="1" x14ac:dyDescent="0.25">
      <c r="A67" s="17"/>
      <c r="B67" s="23"/>
      <c r="C67" s="24"/>
      <c r="D67" s="24"/>
      <c r="E67" s="23"/>
      <c r="F67" s="24"/>
      <c r="G67" s="27"/>
      <c r="H67" s="20">
        <f t="shared" si="4"/>
        <v>6</v>
      </c>
      <c r="I67" s="21">
        <f t="shared" si="5"/>
        <v>6</v>
      </c>
    </row>
    <row r="68" spans="1:9" ht="14.25" customHeight="1" x14ac:dyDescent="0.25">
      <c r="A68" s="32" t="s">
        <v>79</v>
      </c>
      <c r="B68" s="20">
        <f>SLOPE(I5:I119,H5:H119)</f>
        <v>0.6688535268937279</v>
      </c>
      <c r="C68" s="24"/>
      <c r="D68" s="24"/>
      <c r="E68" s="23"/>
      <c r="F68" s="24"/>
      <c r="G68" s="27"/>
      <c r="H68" s="20">
        <f t="shared" si="4"/>
        <v>2</v>
      </c>
      <c r="I68" s="21">
        <f t="shared" si="5"/>
        <v>3</v>
      </c>
    </row>
    <row r="69" spans="1:9" ht="14.25" customHeight="1" x14ac:dyDescent="0.25">
      <c r="A69" s="32" t="s">
        <v>80</v>
      </c>
      <c r="B69" s="20">
        <f>RSQ(I5:I119,H5:H119)</f>
        <v>0.39068547131642978</v>
      </c>
      <c r="C69" s="24"/>
      <c r="D69" s="24"/>
      <c r="E69" s="23"/>
      <c r="F69" s="24"/>
      <c r="G69" s="27"/>
      <c r="H69" s="20">
        <f t="shared" si="4"/>
        <v>8</v>
      </c>
      <c r="I69" s="21">
        <f t="shared" si="5"/>
        <v>7</v>
      </c>
    </row>
    <row r="70" spans="1:9" ht="10.5" customHeight="1" x14ac:dyDescent="0.25">
      <c r="B70" s="23"/>
      <c r="C70" s="24"/>
      <c r="D70" s="24"/>
      <c r="E70" s="23"/>
      <c r="F70" s="24"/>
      <c r="G70" s="27"/>
      <c r="H70" s="20">
        <f t="shared" si="4"/>
        <v>9</v>
      </c>
      <c r="I70" s="21">
        <f t="shared" si="5"/>
        <v>8</v>
      </c>
    </row>
    <row r="71" spans="1:9" ht="10.5" customHeight="1" x14ac:dyDescent="0.25">
      <c r="B71" s="23"/>
      <c r="C71" s="24"/>
      <c r="D71" s="24"/>
      <c r="E71" s="23"/>
      <c r="F71" s="24"/>
      <c r="G71" s="27"/>
      <c r="H71" s="20">
        <f t="shared" si="4"/>
        <v>6</v>
      </c>
      <c r="I71" s="21">
        <f t="shared" si="5"/>
        <v>9</v>
      </c>
    </row>
    <row r="72" spans="1:9" ht="10.5" customHeight="1" x14ac:dyDescent="0.25">
      <c r="B72" s="23"/>
      <c r="C72" s="24"/>
      <c r="D72" s="24"/>
      <c r="E72" s="23"/>
      <c r="F72" s="24"/>
      <c r="G72" s="27"/>
      <c r="H72" s="20">
        <f t="shared" si="4"/>
        <v>5</v>
      </c>
      <c r="I72" s="21">
        <f t="shared" si="5"/>
        <v>5</v>
      </c>
    </row>
    <row r="73" spans="1:9" ht="10.5" customHeight="1" x14ac:dyDescent="0.25">
      <c r="B73" s="23"/>
      <c r="C73" s="24"/>
      <c r="D73" s="24"/>
      <c r="E73" s="23"/>
      <c r="F73" s="24"/>
      <c r="G73" s="27"/>
      <c r="H73" s="20">
        <f t="shared" si="4"/>
        <v>5</v>
      </c>
      <c r="I73" s="21">
        <f t="shared" si="5"/>
        <v>6</v>
      </c>
    </row>
    <row r="74" spans="1:9" ht="10.5" customHeight="1" x14ac:dyDescent="0.25">
      <c r="B74" s="23"/>
      <c r="C74" s="24"/>
      <c r="D74" s="24"/>
      <c r="E74" s="23"/>
      <c r="F74" s="24"/>
      <c r="G74" s="27"/>
      <c r="H74" s="20">
        <f t="shared" si="4"/>
        <v>3</v>
      </c>
      <c r="I74" s="21">
        <f t="shared" si="5"/>
        <v>2</v>
      </c>
    </row>
    <row r="75" spans="1:9" ht="10.5" customHeight="1" x14ac:dyDescent="0.25">
      <c r="B75" s="23"/>
      <c r="C75" s="24"/>
      <c r="D75" s="24"/>
      <c r="E75" s="23"/>
      <c r="F75" s="24"/>
      <c r="G75" s="27"/>
      <c r="H75" s="20">
        <f t="shared" si="4"/>
        <v>3</v>
      </c>
      <c r="I75" s="21">
        <f t="shared" si="5"/>
        <v>3</v>
      </c>
    </row>
    <row r="76" spans="1:9" ht="10.5" customHeight="1" x14ac:dyDescent="0.25">
      <c r="B76" s="23"/>
      <c r="C76" s="24"/>
      <c r="D76" s="24"/>
      <c r="E76" s="23"/>
      <c r="F76" s="24"/>
      <c r="G76" s="27"/>
      <c r="H76" s="20">
        <f t="shared" si="4"/>
        <v>5</v>
      </c>
      <c r="I76" s="21">
        <f t="shared" si="5"/>
        <v>5</v>
      </c>
    </row>
    <row r="77" spans="1:9" ht="10.5" customHeight="1" x14ac:dyDescent="0.25">
      <c r="B77" s="23"/>
      <c r="C77" s="24"/>
      <c r="D77" s="24"/>
      <c r="E77" s="23"/>
      <c r="F77" s="24"/>
      <c r="G77" s="27"/>
      <c r="H77" s="20">
        <f t="shared" si="4"/>
        <v>4</v>
      </c>
      <c r="I77" s="21">
        <f t="shared" si="5"/>
        <v>8</v>
      </c>
    </row>
    <row r="78" spans="1:9" ht="10.5" customHeight="1" x14ac:dyDescent="0.25">
      <c r="B78" s="23"/>
      <c r="C78" s="24"/>
      <c r="D78" s="24"/>
      <c r="E78" s="23"/>
      <c r="F78" s="24"/>
      <c r="G78" s="27"/>
      <c r="H78" s="20">
        <f t="shared" si="4"/>
        <v>6</v>
      </c>
      <c r="I78" s="21">
        <f t="shared" si="5"/>
        <v>5</v>
      </c>
    </row>
    <row r="79" spans="1:9" ht="10.5" customHeight="1" x14ac:dyDescent="0.25">
      <c r="B79" s="23"/>
      <c r="C79" s="24"/>
      <c r="D79" s="24"/>
      <c r="E79" s="23"/>
      <c r="F79" s="24"/>
      <c r="G79" s="27"/>
      <c r="H79" s="20">
        <f t="shared" si="4"/>
        <v>3</v>
      </c>
      <c r="I79" s="21">
        <f t="shared" si="5"/>
        <v>6</v>
      </c>
    </row>
    <row r="80" spans="1:9" ht="10.5" customHeight="1" x14ac:dyDescent="0.25">
      <c r="B80" s="23"/>
      <c r="C80" s="24"/>
      <c r="D80" s="24"/>
      <c r="E80" s="23"/>
      <c r="F80" s="24"/>
      <c r="G80" s="27"/>
      <c r="H80" s="20">
        <f t="shared" si="4"/>
        <v>2</v>
      </c>
      <c r="I80" s="21">
        <f t="shared" si="5"/>
        <v>2</v>
      </c>
    </row>
    <row r="81" spans="2:9" ht="10.5" customHeight="1" x14ac:dyDescent="0.25">
      <c r="B81" s="23"/>
      <c r="C81" s="24"/>
      <c r="D81" s="24"/>
      <c r="E81" s="23"/>
      <c r="F81" s="24"/>
      <c r="G81" s="27"/>
      <c r="H81" s="20">
        <f t="shared" si="4"/>
        <v>3</v>
      </c>
      <c r="I81" s="21">
        <f t="shared" si="5"/>
        <v>3</v>
      </c>
    </row>
    <row r="82" spans="2:9" ht="10.5" customHeight="1" x14ac:dyDescent="0.25">
      <c r="B82" s="23"/>
      <c r="C82" s="24"/>
      <c r="D82" s="24"/>
      <c r="E82" s="23"/>
      <c r="F82" s="24"/>
      <c r="G82" s="27"/>
      <c r="H82" s="20">
        <f t="shared" si="4"/>
        <v>6</v>
      </c>
      <c r="I82" s="21">
        <f t="shared" si="5"/>
        <v>6</v>
      </c>
    </row>
    <row r="83" spans="2:9" ht="10.5" customHeight="1" x14ac:dyDescent="0.25">
      <c r="B83" s="23"/>
      <c r="C83" s="24"/>
      <c r="D83" s="24"/>
      <c r="E83" s="23"/>
      <c r="F83" s="24"/>
      <c r="G83" s="27"/>
      <c r="H83" s="20">
        <f t="shared" si="4"/>
        <v>8</v>
      </c>
      <c r="I83" s="21">
        <f t="shared" si="5"/>
        <v>7</v>
      </c>
    </row>
    <row r="84" spans="2:9" ht="10.5" customHeight="1" x14ac:dyDescent="0.25">
      <c r="B84" s="23"/>
      <c r="C84" s="24"/>
      <c r="D84" s="24"/>
      <c r="E84" s="23"/>
      <c r="F84" s="24"/>
      <c r="G84" s="27"/>
      <c r="H84" s="20">
        <f t="shared" si="4"/>
        <v>4</v>
      </c>
      <c r="I84" s="21">
        <f t="shared" si="5"/>
        <v>6</v>
      </c>
    </row>
    <row r="85" spans="2:9" ht="10.5" customHeight="1" x14ac:dyDescent="0.25">
      <c r="B85" s="23"/>
      <c r="C85" s="24"/>
      <c r="D85" s="24"/>
      <c r="E85" s="23"/>
      <c r="F85" s="24"/>
      <c r="G85" s="27"/>
      <c r="H85" s="20">
        <f t="shared" si="4"/>
        <v>8</v>
      </c>
      <c r="I85" s="21">
        <f t="shared" si="5"/>
        <v>4</v>
      </c>
    </row>
    <row r="86" spans="2:9" ht="10.5" customHeight="1" x14ac:dyDescent="0.25">
      <c r="B86" s="23"/>
      <c r="C86" s="24"/>
      <c r="D86" s="24"/>
      <c r="E86" s="23"/>
      <c r="F86" s="24"/>
      <c r="G86" s="27"/>
      <c r="H86" s="20">
        <f t="shared" si="4"/>
        <v>5</v>
      </c>
      <c r="I86" s="21">
        <f t="shared" si="5"/>
        <v>5</v>
      </c>
    </row>
    <row r="87" spans="2:9" ht="10.5" customHeight="1" x14ac:dyDescent="0.25">
      <c r="B87" s="23"/>
      <c r="C87" s="24"/>
      <c r="D87" s="24"/>
      <c r="E87" s="23"/>
      <c r="F87" s="24"/>
      <c r="G87" s="27"/>
      <c r="H87" s="20">
        <f t="shared" si="4"/>
        <v>7</v>
      </c>
      <c r="I87" s="21">
        <f t="shared" si="5"/>
        <v>6</v>
      </c>
    </row>
    <row r="88" spans="2:9" ht="10.5" customHeight="1" x14ac:dyDescent="0.25">
      <c r="B88" s="23"/>
      <c r="C88" s="24"/>
      <c r="D88" s="24"/>
      <c r="E88" s="23"/>
      <c r="F88" s="24"/>
      <c r="G88" s="27"/>
      <c r="H88" s="20">
        <f t="shared" si="4"/>
        <v>3</v>
      </c>
      <c r="I88" s="21">
        <f t="shared" si="5"/>
        <v>2</v>
      </c>
    </row>
    <row r="89" spans="2:9" ht="10.5" customHeight="1" x14ac:dyDescent="0.25">
      <c r="B89" s="23"/>
      <c r="C89" s="24"/>
      <c r="D89" s="24"/>
      <c r="E89" s="23"/>
      <c r="F89" s="24"/>
      <c r="G89" s="27"/>
      <c r="H89" s="20">
        <f t="shared" si="4"/>
        <v>6</v>
      </c>
      <c r="I89" s="21">
        <f t="shared" si="5"/>
        <v>8</v>
      </c>
    </row>
    <row r="90" spans="2:9" ht="10.5" customHeight="1" x14ac:dyDescent="0.25">
      <c r="B90" s="23"/>
      <c r="C90" s="24"/>
      <c r="D90" s="24"/>
      <c r="E90" s="23"/>
      <c r="F90" s="24"/>
      <c r="G90" s="27"/>
      <c r="H90" s="20">
        <f t="shared" si="4"/>
        <v>8</v>
      </c>
      <c r="I90" s="21">
        <f t="shared" si="5"/>
        <v>9</v>
      </c>
    </row>
    <row r="91" spans="2:9" ht="10.5" customHeight="1" x14ac:dyDescent="0.25">
      <c r="B91" s="23"/>
      <c r="C91" s="24"/>
      <c r="D91" s="24"/>
      <c r="E91" s="23"/>
      <c r="F91" s="24"/>
      <c r="G91" s="27"/>
      <c r="H91" s="20">
        <f t="shared" si="4"/>
        <v>6</v>
      </c>
      <c r="I91" s="21">
        <f t="shared" si="5"/>
        <v>5</v>
      </c>
    </row>
    <row r="92" spans="2:9" ht="10.5" customHeight="1" x14ac:dyDescent="0.25">
      <c r="B92" s="23"/>
      <c r="C92" s="24"/>
      <c r="D92" s="24"/>
      <c r="E92" s="23"/>
      <c r="F92" s="24"/>
      <c r="G92" s="27"/>
      <c r="H92" s="20">
        <f t="shared" si="4"/>
        <v>5</v>
      </c>
      <c r="I92" s="21">
        <f t="shared" si="5"/>
        <v>8</v>
      </c>
    </row>
    <row r="93" spans="2:9" ht="10.5" customHeight="1" x14ac:dyDescent="0.25">
      <c r="B93" s="23"/>
      <c r="C93" s="24"/>
      <c r="D93" s="24"/>
      <c r="E93" s="23"/>
      <c r="F93" s="24"/>
      <c r="G93" s="27"/>
      <c r="H93" s="20">
        <f t="shared" ref="H93:H119" si="6">E37</f>
        <v>4</v>
      </c>
      <c r="I93" s="21">
        <f t="shared" ref="I93:I119" si="7">F37</f>
        <v>7</v>
      </c>
    </row>
    <row r="94" spans="2:9" ht="10.5" customHeight="1" x14ac:dyDescent="0.25">
      <c r="B94" s="23"/>
      <c r="C94" s="24"/>
      <c r="D94" s="24"/>
      <c r="E94" s="23"/>
      <c r="F94" s="24"/>
      <c r="G94" s="27"/>
      <c r="H94" s="20">
        <f t="shared" si="6"/>
        <v>6</v>
      </c>
      <c r="I94" s="21">
        <f t="shared" si="7"/>
        <v>7</v>
      </c>
    </row>
    <row r="95" spans="2:9" ht="10.5" customHeight="1" x14ac:dyDescent="0.25">
      <c r="B95" s="23"/>
      <c r="C95" s="24"/>
      <c r="D95" s="24"/>
      <c r="E95" s="23"/>
      <c r="F95" s="24"/>
      <c r="G95" s="27"/>
      <c r="H95" s="20">
        <f t="shared" si="6"/>
        <v>7</v>
      </c>
      <c r="I95" s="21">
        <f t="shared" si="7"/>
        <v>8</v>
      </c>
    </row>
    <row r="96" spans="2:9" ht="10.5" customHeight="1" x14ac:dyDescent="0.25">
      <c r="B96" s="23"/>
      <c r="C96" s="24"/>
      <c r="D96" s="24"/>
      <c r="E96" s="23"/>
      <c r="F96" s="24"/>
      <c r="G96" s="27"/>
      <c r="H96" s="20">
        <f t="shared" si="6"/>
        <v>7</v>
      </c>
      <c r="I96" s="21">
        <f t="shared" si="7"/>
        <v>9</v>
      </c>
    </row>
    <row r="97" spans="2:9" ht="10.5" customHeight="1" x14ac:dyDescent="0.25">
      <c r="B97" s="23"/>
      <c r="C97" s="24"/>
      <c r="D97" s="24"/>
      <c r="E97" s="23"/>
      <c r="F97" s="24"/>
      <c r="G97" s="27"/>
      <c r="H97" s="20">
        <f t="shared" si="6"/>
        <v>5</v>
      </c>
      <c r="I97" s="21">
        <f t="shared" si="7"/>
        <v>6</v>
      </c>
    </row>
    <row r="98" spans="2:9" ht="10.5" customHeight="1" x14ac:dyDescent="0.25">
      <c r="B98" s="23"/>
      <c r="C98" s="24"/>
      <c r="D98" s="24"/>
      <c r="E98" s="23"/>
      <c r="F98" s="24"/>
      <c r="G98" s="27"/>
      <c r="H98" s="20">
        <f t="shared" si="6"/>
        <v>6</v>
      </c>
      <c r="I98" s="21">
        <f t="shared" si="7"/>
        <v>5</v>
      </c>
    </row>
    <row r="99" spans="2:9" ht="10.5" customHeight="1" x14ac:dyDescent="0.25">
      <c r="B99" s="23"/>
      <c r="C99" s="24"/>
      <c r="D99" s="24"/>
      <c r="E99" s="23"/>
      <c r="F99" s="24"/>
      <c r="G99" s="27"/>
      <c r="H99" s="20">
        <f t="shared" si="6"/>
        <v>9</v>
      </c>
      <c r="I99" s="21">
        <f t="shared" si="7"/>
        <v>10</v>
      </c>
    </row>
    <row r="100" spans="2:9" ht="10.5" customHeight="1" x14ac:dyDescent="0.25">
      <c r="B100" s="23"/>
      <c r="C100" s="24"/>
      <c r="D100" s="24"/>
      <c r="E100" s="23"/>
      <c r="F100" s="24"/>
      <c r="G100" s="27"/>
      <c r="H100" s="20">
        <f t="shared" si="6"/>
        <v>5</v>
      </c>
      <c r="I100" s="21">
        <f t="shared" si="7"/>
        <v>2</v>
      </c>
    </row>
    <row r="101" spans="2:9" ht="10.5" customHeight="1" x14ac:dyDescent="0.25">
      <c r="B101" s="23"/>
      <c r="C101" s="24"/>
      <c r="D101" s="24"/>
      <c r="E101" s="23"/>
      <c r="F101" s="24"/>
      <c r="G101" s="27"/>
      <c r="H101" s="20">
        <f t="shared" si="6"/>
        <v>1</v>
      </c>
      <c r="I101" s="21">
        <f t="shared" si="7"/>
        <v>4</v>
      </c>
    </row>
    <row r="102" spans="2:9" ht="10.5" customHeight="1" x14ac:dyDescent="0.25">
      <c r="B102" s="23"/>
      <c r="C102" s="24"/>
      <c r="D102" s="24"/>
      <c r="E102" s="23"/>
      <c r="F102" s="24"/>
      <c r="G102" s="27"/>
      <c r="H102" s="20">
        <f t="shared" si="6"/>
        <v>2</v>
      </c>
      <c r="I102" s="21">
        <f t="shared" si="7"/>
        <v>4</v>
      </c>
    </row>
    <row r="103" spans="2:9" ht="10.5" customHeight="1" x14ac:dyDescent="0.25">
      <c r="B103" s="23"/>
      <c r="C103" s="24"/>
      <c r="D103" s="24"/>
      <c r="E103" s="23"/>
      <c r="F103" s="24"/>
      <c r="G103" s="27"/>
      <c r="H103" s="20">
        <f t="shared" si="6"/>
        <v>6</v>
      </c>
      <c r="I103" s="21">
        <f t="shared" si="7"/>
        <v>5</v>
      </c>
    </row>
    <row r="104" spans="2:9" ht="10.5" customHeight="1" x14ac:dyDescent="0.25">
      <c r="B104" s="23"/>
      <c r="C104" s="24"/>
      <c r="D104" s="24"/>
      <c r="E104" s="23"/>
      <c r="F104" s="24"/>
      <c r="G104" s="27"/>
      <c r="H104" s="20">
        <f t="shared" si="6"/>
        <v>5</v>
      </c>
      <c r="I104" s="21">
        <f t="shared" si="7"/>
        <v>6</v>
      </c>
    </row>
    <row r="105" spans="2:9" ht="10.5" customHeight="1" x14ac:dyDescent="0.25">
      <c r="B105" s="23"/>
      <c r="C105" s="24"/>
      <c r="D105" s="24"/>
      <c r="E105" s="23"/>
      <c r="F105" s="24"/>
      <c r="G105" s="27"/>
      <c r="H105" s="20">
        <f t="shared" si="6"/>
        <v>2</v>
      </c>
      <c r="I105" s="21">
        <f t="shared" si="7"/>
        <v>3</v>
      </c>
    </row>
    <row r="106" spans="2:9" ht="10.5" customHeight="1" x14ac:dyDescent="0.25">
      <c r="B106" s="23"/>
      <c r="C106" s="24"/>
      <c r="D106" s="24"/>
      <c r="E106" s="23"/>
      <c r="F106" s="24"/>
      <c r="G106" s="27"/>
      <c r="H106" s="20">
        <f t="shared" si="6"/>
        <v>3</v>
      </c>
      <c r="I106" s="21">
        <f t="shared" si="7"/>
        <v>5</v>
      </c>
    </row>
    <row r="107" spans="2:9" ht="10.5" customHeight="1" x14ac:dyDescent="0.25">
      <c r="B107" s="23"/>
      <c r="C107" s="24"/>
      <c r="D107" s="24"/>
      <c r="E107" s="23"/>
      <c r="F107" s="24"/>
      <c r="G107" s="27"/>
      <c r="H107" s="20">
        <f t="shared" si="6"/>
        <v>5</v>
      </c>
      <c r="I107" s="21">
        <f t="shared" si="7"/>
        <v>4</v>
      </c>
    </row>
    <row r="108" spans="2:9" ht="10.5" customHeight="1" x14ac:dyDescent="0.25">
      <c r="B108" s="23"/>
      <c r="C108" s="24"/>
      <c r="D108" s="24"/>
      <c r="E108" s="23"/>
      <c r="F108" s="24"/>
      <c r="G108" s="27"/>
      <c r="H108" s="20">
        <f t="shared" si="6"/>
        <v>6</v>
      </c>
      <c r="I108" s="21">
        <f t="shared" si="7"/>
        <v>7</v>
      </c>
    </row>
    <row r="109" spans="2:9" ht="10.5" customHeight="1" x14ac:dyDescent="0.25">
      <c r="B109" s="23"/>
      <c r="C109" s="24"/>
      <c r="D109" s="24"/>
      <c r="E109" s="23"/>
      <c r="F109" s="24"/>
      <c r="G109" s="27"/>
      <c r="H109" s="20">
        <f t="shared" si="6"/>
        <v>8</v>
      </c>
      <c r="I109" s="21">
        <f t="shared" si="7"/>
        <v>6</v>
      </c>
    </row>
    <row r="110" spans="2:9" ht="10.5" customHeight="1" x14ac:dyDescent="0.25">
      <c r="B110" s="23"/>
      <c r="C110" s="24"/>
      <c r="D110" s="24"/>
      <c r="E110" s="23"/>
      <c r="F110" s="24"/>
      <c r="G110" s="27"/>
      <c r="H110" s="20">
        <f t="shared" si="6"/>
        <v>5</v>
      </c>
      <c r="I110" s="21">
        <f t="shared" si="7"/>
        <v>5</v>
      </c>
    </row>
    <row r="111" spans="2:9" ht="10.5" customHeight="1" x14ac:dyDescent="0.25">
      <c r="B111" s="23"/>
      <c r="C111" s="24"/>
      <c r="D111" s="24"/>
      <c r="E111" s="23"/>
      <c r="F111" s="24"/>
      <c r="G111" s="27"/>
      <c r="H111" s="20">
        <f t="shared" si="6"/>
        <v>6</v>
      </c>
      <c r="I111" s="21">
        <f t="shared" si="7"/>
        <v>6</v>
      </c>
    </row>
    <row r="112" spans="2:9" ht="10.5" customHeight="1" x14ac:dyDescent="0.25">
      <c r="B112" s="23"/>
      <c r="C112" s="24"/>
      <c r="D112" s="24"/>
      <c r="E112" s="23"/>
      <c r="F112" s="24"/>
      <c r="G112" s="27"/>
      <c r="H112" s="20">
        <f t="shared" si="6"/>
        <v>6</v>
      </c>
      <c r="I112" s="21">
        <f t="shared" si="7"/>
        <v>5</v>
      </c>
    </row>
    <row r="113" spans="2:9" ht="10.5" customHeight="1" x14ac:dyDescent="0.25">
      <c r="B113" s="23"/>
      <c r="C113" s="24"/>
      <c r="D113" s="24"/>
      <c r="E113" s="23"/>
      <c r="F113" s="24"/>
      <c r="G113" s="27"/>
      <c r="H113" s="20">
        <f t="shared" si="6"/>
        <v>5</v>
      </c>
      <c r="I113" s="21">
        <f t="shared" si="7"/>
        <v>6</v>
      </c>
    </row>
    <row r="114" spans="2:9" ht="10.5" customHeight="1" x14ac:dyDescent="0.25">
      <c r="B114" s="23"/>
      <c r="C114" s="24"/>
      <c r="D114" s="24"/>
      <c r="E114" s="23"/>
      <c r="F114" s="24"/>
      <c r="G114" s="27"/>
      <c r="H114" s="20">
        <f t="shared" si="6"/>
        <v>3</v>
      </c>
      <c r="I114" s="21">
        <f t="shared" si="7"/>
        <v>4</v>
      </c>
    </row>
    <row r="115" spans="2:9" ht="10.5" customHeight="1" x14ac:dyDescent="0.25">
      <c r="B115" s="23"/>
      <c r="C115" s="24"/>
      <c r="D115" s="24"/>
      <c r="E115" s="23"/>
      <c r="F115" s="24"/>
      <c r="G115" s="27"/>
      <c r="H115" s="20">
        <f t="shared" si="6"/>
        <v>5</v>
      </c>
      <c r="I115" s="21">
        <f t="shared" si="7"/>
        <v>4</v>
      </c>
    </row>
    <row r="116" spans="2:9" ht="10.5" customHeight="1" x14ac:dyDescent="0.25">
      <c r="B116" s="23"/>
      <c r="C116" s="24"/>
      <c r="D116" s="24"/>
      <c r="E116" s="23"/>
      <c r="F116" s="24"/>
      <c r="G116" s="27"/>
      <c r="H116" s="20">
        <f t="shared" si="6"/>
        <v>9</v>
      </c>
      <c r="I116" s="21">
        <f t="shared" si="7"/>
        <v>5</v>
      </c>
    </row>
    <row r="117" spans="2:9" ht="10.5" customHeight="1" x14ac:dyDescent="0.25">
      <c r="B117" s="23"/>
      <c r="C117" s="24"/>
      <c r="D117" s="24"/>
      <c r="E117" s="23"/>
      <c r="F117" s="24"/>
      <c r="G117" s="27"/>
      <c r="H117" s="20">
        <f t="shared" si="6"/>
        <v>5</v>
      </c>
      <c r="I117" s="21">
        <f t="shared" si="7"/>
        <v>6</v>
      </c>
    </row>
    <row r="118" spans="2:9" ht="10.5" customHeight="1" x14ac:dyDescent="0.25">
      <c r="B118" s="23"/>
      <c r="C118" s="24"/>
      <c r="D118" s="24"/>
      <c r="E118" s="23"/>
      <c r="F118" s="24"/>
      <c r="G118" s="27"/>
      <c r="H118" s="20">
        <f t="shared" si="6"/>
        <v>6</v>
      </c>
      <c r="I118" s="21">
        <f t="shared" si="7"/>
        <v>7</v>
      </c>
    </row>
    <row r="119" spans="2:9" ht="10.5" customHeight="1" x14ac:dyDescent="0.25">
      <c r="B119" s="23"/>
      <c r="C119" s="24"/>
      <c r="D119" s="24"/>
      <c r="E119" s="23"/>
      <c r="F119" s="24"/>
      <c r="G119" s="27"/>
      <c r="H119" s="20">
        <f t="shared" si="6"/>
        <v>5</v>
      </c>
      <c r="I119" s="21">
        <f t="shared" si="7"/>
        <v>8</v>
      </c>
    </row>
  </sheetData>
  <mergeCells count="3">
    <mergeCell ref="B3:C3"/>
    <mergeCell ref="E3:F3"/>
    <mergeCell ref="H3:I3"/>
  </mergeCells>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58786-1AD0-4CBE-813D-1BFD26BE04AC}">
  <dimension ref="A1:I72"/>
  <sheetViews>
    <sheetView topLeftCell="A45" zoomScaleNormal="100" workbookViewId="0">
      <selection activeCell="K24" sqref="K24"/>
    </sheetView>
  </sheetViews>
  <sheetFormatPr baseColWidth="10" defaultRowHeight="15" x14ac:dyDescent="0.25"/>
  <cols>
    <col min="1" max="1" width="31" style="3" customWidth="1"/>
    <col min="2" max="2" width="8" style="1" customWidth="1"/>
    <col min="3" max="3" width="6.42578125" style="12" customWidth="1"/>
    <col min="4" max="4" width="0.42578125" style="12" customWidth="1"/>
    <col min="5" max="5" width="7.7109375" style="1" customWidth="1"/>
    <col min="6" max="6" width="7" style="12" customWidth="1"/>
    <col min="7" max="7" width="2.7109375" customWidth="1"/>
    <col min="8" max="8" width="27.28515625" customWidth="1"/>
    <col min="9" max="9" width="15" customWidth="1"/>
  </cols>
  <sheetData>
    <row r="1" spans="1:9" s="10" customFormat="1" ht="14.25" customHeight="1" x14ac:dyDescent="0.3">
      <c r="A1" s="3" t="s">
        <v>46</v>
      </c>
      <c r="B1" s="55" t="s">
        <v>54</v>
      </c>
      <c r="C1" s="11"/>
      <c r="D1" s="11"/>
      <c r="E1" s="9"/>
      <c r="F1" s="11"/>
    </row>
    <row r="2" spans="1:9" s="10" customFormat="1" ht="14.25" customHeight="1" x14ac:dyDescent="0.3">
      <c r="A2" s="3"/>
      <c r="B2" s="54"/>
      <c r="C2" s="11"/>
      <c r="D2" s="11"/>
      <c r="E2" s="9"/>
      <c r="F2" s="11"/>
    </row>
    <row r="3" spans="1:9" ht="15.75" customHeight="1" x14ac:dyDescent="0.25">
      <c r="B3" s="63" t="s">
        <v>6</v>
      </c>
      <c r="C3" s="63"/>
      <c r="D3" s="24"/>
      <c r="E3" s="63" t="s">
        <v>7</v>
      </c>
      <c r="F3" s="63"/>
      <c r="H3" s="69" t="s">
        <v>10</v>
      </c>
      <c r="I3" s="69"/>
    </row>
    <row r="4" spans="1:9" s="5" customFormat="1" ht="15.75" customHeight="1" x14ac:dyDescent="0.25">
      <c r="B4" s="20" t="s">
        <v>0</v>
      </c>
      <c r="C4" s="21" t="s">
        <v>1</v>
      </c>
      <c r="D4" s="18"/>
      <c r="E4" s="20" t="s">
        <v>0</v>
      </c>
      <c r="F4" s="21" t="s">
        <v>1</v>
      </c>
      <c r="H4" s="28" t="s">
        <v>87</v>
      </c>
      <c r="I4" s="28">
        <f>C68+F68</f>
        <v>411.15375302663426</v>
      </c>
    </row>
    <row r="5" spans="1:9" ht="15.75" customHeight="1" x14ac:dyDescent="0.25">
      <c r="B5" s="20">
        <v>2</v>
      </c>
      <c r="C5" s="21">
        <f>Description!C5</f>
        <v>5</v>
      </c>
      <c r="D5" s="13"/>
      <c r="E5" s="20">
        <f>Description!E5</f>
        <v>2</v>
      </c>
      <c r="F5" s="21">
        <f>Description!F5</f>
        <v>5</v>
      </c>
      <c r="H5" s="28" t="s">
        <v>74</v>
      </c>
      <c r="I5" s="28">
        <f>B69</f>
        <v>428</v>
      </c>
    </row>
    <row r="6" spans="1:9" ht="15.75" customHeight="1" x14ac:dyDescent="0.25">
      <c r="B6" s="20">
        <f>Description!B6</f>
        <v>5</v>
      </c>
      <c r="C6" s="21">
        <f>Description!C6</f>
        <v>10</v>
      </c>
      <c r="D6" s="22"/>
      <c r="E6" s="20">
        <f>Description!E6</f>
        <v>3</v>
      </c>
      <c r="F6" s="21">
        <f>Description!F6</f>
        <v>4</v>
      </c>
      <c r="H6" s="28" t="s">
        <v>88</v>
      </c>
      <c r="I6" s="28">
        <f>I5-I4</f>
        <v>16.846246973365737</v>
      </c>
    </row>
    <row r="7" spans="1:9" ht="15.75" customHeight="1" x14ac:dyDescent="0.25">
      <c r="B7" s="20">
        <f>Description!B7</f>
        <v>2</v>
      </c>
      <c r="C7" s="21">
        <f>Description!C7</f>
        <v>2</v>
      </c>
      <c r="D7" s="22"/>
      <c r="E7" s="20">
        <f>Description!E7</f>
        <v>5</v>
      </c>
      <c r="F7" s="21">
        <f>Description!F7</f>
        <v>6</v>
      </c>
      <c r="H7" s="27"/>
      <c r="I7" s="27"/>
    </row>
    <row r="8" spans="1:9" ht="15.75" customHeight="1" x14ac:dyDescent="0.25">
      <c r="B8" s="20">
        <f>Description!B8</f>
        <v>6</v>
      </c>
      <c r="C8" s="21">
        <f>Description!C8</f>
        <v>8</v>
      </c>
      <c r="D8" s="22"/>
      <c r="E8" s="20">
        <f>Description!E8</f>
        <v>6</v>
      </c>
      <c r="F8" s="21">
        <f>Description!F8</f>
        <v>8</v>
      </c>
      <c r="H8" s="69" t="s">
        <v>11</v>
      </c>
      <c r="I8" s="69"/>
    </row>
    <row r="9" spans="1:9" ht="15.75" customHeight="1" x14ac:dyDescent="0.25">
      <c r="B9" s="20">
        <f>Description!B9</f>
        <v>5</v>
      </c>
      <c r="C9" s="21">
        <f>Description!C9</f>
        <v>7</v>
      </c>
      <c r="D9" s="22"/>
      <c r="E9" s="20">
        <f>Description!E9</f>
        <v>5</v>
      </c>
      <c r="F9" s="21">
        <f>Description!F9</f>
        <v>5</v>
      </c>
      <c r="H9" s="28" t="s">
        <v>89</v>
      </c>
      <c r="I9" s="28">
        <f>B68+E68</f>
        <v>382.27239709443091</v>
      </c>
    </row>
    <row r="10" spans="1:9" ht="15.75" customHeight="1" x14ac:dyDescent="0.25">
      <c r="B10" s="20">
        <f>Description!B10</f>
        <v>6</v>
      </c>
      <c r="C10" s="21">
        <f>Description!C10</f>
        <v>7</v>
      </c>
      <c r="D10" s="22"/>
      <c r="E10" s="20">
        <f>Description!E10</f>
        <v>4</v>
      </c>
      <c r="F10" s="21">
        <f>Description!F10</f>
        <v>6</v>
      </c>
      <c r="H10" s="28" t="s">
        <v>12</v>
      </c>
      <c r="I10" s="28">
        <f>B70</f>
        <v>382.29565217391308</v>
      </c>
    </row>
    <row r="11" spans="1:9" ht="15.75" customHeight="1" x14ac:dyDescent="0.25">
      <c r="B11" s="20">
        <f>Description!B11</f>
        <v>5</v>
      </c>
      <c r="C11" s="21">
        <f>Description!C11</f>
        <v>6</v>
      </c>
      <c r="D11" s="22"/>
      <c r="E11" s="20">
        <f>Description!E11</f>
        <v>6</v>
      </c>
      <c r="F11" s="21">
        <f>Description!F11</f>
        <v>6</v>
      </c>
      <c r="H11" s="27"/>
      <c r="I11" s="27"/>
    </row>
    <row r="12" spans="1:9" ht="15.75" customHeight="1" x14ac:dyDescent="0.25">
      <c r="B12" s="20">
        <f>Description!B12</f>
        <v>2</v>
      </c>
      <c r="C12" s="21">
        <f>Description!C12</f>
        <v>4</v>
      </c>
      <c r="D12" s="22"/>
      <c r="E12" s="20">
        <f>Description!E12</f>
        <v>2</v>
      </c>
      <c r="F12" s="21">
        <f>Description!F12</f>
        <v>3</v>
      </c>
      <c r="H12" s="69" t="s">
        <v>15</v>
      </c>
      <c r="I12" s="69"/>
    </row>
    <row r="13" spans="1:9" ht="15.75" customHeight="1" x14ac:dyDescent="0.25">
      <c r="B13" s="20">
        <f>Description!B13</f>
        <v>8</v>
      </c>
      <c r="C13" s="21">
        <f>Description!C13</f>
        <v>8</v>
      </c>
      <c r="D13" s="22"/>
      <c r="E13" s="20">
        <f>Description!E13</f>
        <v>8</v>
      </c>
      <c r="F13" s="21">
        <f>Description!F13</f>
        <v>7</v>
      </c>
      <c r="H13" s="28" t="s">
        <v>90</v>
      </c>
      <c r="I13" s="28">
        <f>Corrélations!B69</f>
        <v>0.39068547131642978</v>
      </c>
    </row>
    <row r="14" spans="1:9" ht="15.75" customHeight="1" x14ac:dyDescent="0.25">
      <c r="B14" s="20">
        <f>Description!B14</f>
        <v>9</v>
      </c>
      <c r="C14" s="21">
        <f>Description!C14</f>
        <v>10</v>
      </c>
      <c r="D14" s="22"/>
      <c r="E14" s="20">
        <f>Description!E14</f>
        <v>9</v>
      </c>
      <c r="F14" s="21">
        <f>Description!F14</f>
        <v>8</v>
      </c>
      <c r="H14" s="28" t="s">
        <v>91</v>
      </c>
      <c r="I14" s="28">
        <f>(B71+E71)^2/((B68+E68)*(C68+F68))</f>
        <v>0.40604912242655594</v>
      </c>
    </row>
    <row r="15" spans="1:9" ht="15.75" customHeight="1" x14ac:dyDescent="0.25">
      <c r="B15" s="20">
        <f>Description!B15</f>
        <v>5</v>
      </c>
      <c r="C15" s="21">
        <f>Description!C15</f>
        <v>6</v>
      </c>
      <c r="D15" s="22"/>
      <c r="E15" s="20">
        <f>Description!E15</f>
        <v>6</v>
      </c>
      <c r="F15" s="21">
        <f>Description!F15</f>
        <v>9</v>
      </c>
      <c r="H15" s="28" t="s">
        <v>92</v>
      </c>
      <c r="I15" s="28">
        <f>I5*(1-I13)</f>
        <v>260.78661827656805</v>
      </c>
    </row>
    <row r="16" spans="1:9" ht="15.75" customHeight="1" x14ac:dyDescent="0.25">
      <c r="B16" s="20">
        <f>Description!B16</f>
        <v>8</v>
      </c>
      <c r="C16" s="21">
        <f>Description!C16</f>
        <v>7</v>
      </c>
      <c r="D16" s="22"/>
      <c r="E16" s="20">
        <f>Description!E16</f>
        <v>5</v>
      </c>
      <c r="F16" s="21">
        <f>Description!F16</f>
        <v>5</v>
      </c>
      <c r="H16" s="28" t="s">
        <v>93</v>
      </c>
      <c r="I16" s="28">
        <f>(C68+F68)*(1-I14)</f>
        <v>244.20513242778452</v>
      </c>
    </row>
    <row r="17" spans="2:9" ht="15.75" customHeight="1" x14ac:dyDescent="0.25">
      <c r="B17" s="20">
        <f>Description!B17</f>
        <v>8</v>
      </c>
      <c r="C17" s="21">
        <f>Description!C17</f>
        <v>7</v>
      </c>
      <c r="D17" s="22"/>
      <c r="E17" s="20">
        <f>Description!E17</f>
        <v>5</v>
      </c>
      <c r="F17" s="21">
        <f>Description!F17</f>
        <v>6</v>
      </c>
      <c r="H17" s="28" t="s">
        <v>94</v>
      </c>
      <c r="I17" s="28">
        <f>I15-I16</f>
        <v>16.581485848783529</v>
      </c>
    </row>
    <row r="18" spans="2:9" ht="15.75" customHeight="1" x14ac:dyDescent="0.25">
      <c r="B18" s="20">
        <f>Description!B18</f>
        <v>4</v>
      </c>
      <c r="C18" s="21">
        <f>Description!C18</f>
        <v>8</v>
      </c>
      <c r="D18" s="22"/>
      <c r="E18" s="20">
        <f>Description!E18</f>
        <v>3</v>
      </c>
      <c r="F18" s="21">
        <f>Description!F18</f>
        <v>2</v>
      </c>
      <c r="H18" s="27"/>
      <c r="I18" s="27"/>
    </row>
    <row r="19" spans="2:9" ht="15.75" customHeight="1" x14ac:dyDescent="0.25">
      <c r="B19" s="20">
        <f>Description!B19</f>
        <v>6</v>
      </c>
      <c r="C19" s="21">
        <f>Description!C19</f>
        <v>10</v>
      </c>
      <c r="D19" s="22"/>
      <c r="E19" s="20">
        <f>Description!E19</f>
        <v>3</v>
      </c>
      <c r="F19" s="21">
        <f>Description!F19</f>
        <v>3</v>
      </c>
      <c r="H19" s="69" t="s">
        <v>16</v>
      </c>
      <c r="I19" s="69"/>
    </row>
    <row r="20" spans="2:9" ht="15.75" customHeight="1" x14ac:dyDescent="0.25">
      <c r="B20" s="20">
        <f>Description!B20</f>
        <v>5</v>
      </c>
      <c r="C20" s="21">
        <f>Description!C20</f>
        <v>7</v>
      </c>
      <c r="D20" s="22"/>
      <c r="E20" s="20">
        <f>Description!E20</f>
        <v>5</v>
      </c>
      <c r="F20" s="21">
        <f>Description!F20</f>
        <v>5</v>
      </c>
      <c r="H20" s="28" t="s">
        <v>95</v>
      </c>
      <c r="I20" s="28">
        <f>(B71+E71)/(B68+E68)</f>
        <v>0.66085312439629218</v>
      </c>
    </row>
    <row r="21" spans="2:9" ht="15.75" customHeight="1" x14ac:dyDescent="0.25">
      <c r="B21" s="20">
        <f>Description!B21</f>
        <v>6</v>
      </c>
      <c r="C21" s="21">
        <f>Description!C21</f>
        <v>9</v>
      </c>
      <c r="D21" s="22"/>
      <c r="E21" s="20">
        <f>Description!E21</f>
        <v>4</v>
      </c>
      <c r="F21" s="21">
        <f>Description!F21</f>
        <v>8</v>
      </c>
      <c r="H21" s="28" t="s">
        <v>96</v>
      </c>
      <c r="I21" s="28">
        <f>C66+I20*(B67-B66)</f>
        <v>6.4025031356666551</v>
      </c>
    </row>
    <row r="22" spans="2:9" ht="15.75" customHeight="1" x14ac:dyDescent="0.25">
      <c r="B22" s="20">
        <f>Description!B22</f>
        <v>4</v>
      </c>
      <c r="C22" s="21">
        <f>Description!C22</f>
        <v>3</v>
      </c>
      <c r="D22" s="22"/>
      <c r="E22" s="20">
        <f>Description!E22</f>
        <v>6</v>
      </c>
      <c r="F22" s="21">
        <f>Description!F22</f>
        <v>5</v>
      </c>
      <c r="H22" s="28" t="s">
        <v>97</v>
      </c>
      <c r="I22" s="28">
        <f>F66+I20*(B67-E66)</f>
        <v>5.6179631254689388</v>
      </c>
    </row>
    <row r="23" spans="2:9" ht="15.75" customHeight="1" x14ac:dyDescent="0.25">
      <c r="B23" s="20">
        <f>Description!B23</f>
        <v>6</v>
      </c>
      <c r="C23" s="21">
        <f>Description!C23</f>
        <v>6</v>
      </c>
      <c r="D23" s="22"/>
      <c r="E23" s="20">
        <f>Description!E23</f>
        <v>3</v>
      </c>
      <c r="F23" s="21">
        <f>Description!F23</f>
        <v>6</v>
      </c>
      <c r="H23" s="27"/>
      <c r="I23" s="27"/>
    </row>
    <row r="24" spans="2:9" ht="15.75" customHeight="1" x14ac:dyDescent="0.25">
      <c r="B24" s="20">
        <f>Description!B24</f>
        <v>3</v>
      </c>
      <c r="C24" s="21">
        <f>Description!C24</f>
        <v>4</v>
      </c>
      <c r="D24" s="22"/>
      <c r="E24" s="20">
        <f>Description!E24</f>
        <v>2</v>
      </c>
      <c r="F24" s="21">
        <f>Description!F24</f>
        <v>2</v>
      </c>
      <c r="H24" s="69" t="s">
        <v>18</v>
      </c>
      <c r="I24" s="69"/>
    </row>
    <row r="25" spans="2:9" ht="15.75" customHeight="1" x14ac:dyDescent="0.25">
      <c r="B25" s="20">
        <f>Description!B25</f>
        <v>5</v>
      </c>
      <c r="C25" s="21">
        <f>Description!C25</f>
        <v>8</v>
      </c>
      <c r="D25" s="22"/>
      <c r="E25" s="20">
        <f>Description!E25</f>
        <v>3</v>
      </c>
      <c r="F25" s="21">
        <f>Description!F25</f>
        <v>3</v>
      </c>
      <c r="H25" s="28" t="s">
        <v>98</v>
      </c>
      <c r="I25" s="28">
        <f>I17*(C65+F65-3)/I16</f>
        <v>7.604780442577054</v>
      </c>
    </row>
    <row r="26" spans="2:9" ht="15.75" customHeight="1" x14ac:dyDescent="0.25">
      <c r="B26" s="20">
        <f>Description!B26</f>
        <v>8</v>
      </c>
      <c r="C26" s="21">
        <f>Description!C26</f>
        <v>8</v>
      </c>
      <c r="D26" s="22"/>
      <c r="E26" s="20">
        <f>Description!E26</f>
        <v>6</v>
      </c>
      <c r="F26" s="21">
        <f>Description!F26</f>
        <v>6</v>
      </c>
      <c r="H26" s="64" t="s">
        <v>20</v>
      </c>
      <c r="I26" s="64"/>
    </row>
    <row r="27" spans="2:9" ht="15.75" customHeight="1" x14ac:dyDescent="0.25">
      <c r="B27" s="20">
        <f>Description!B27</f>
        <v>6</v>
      </c>
      <c r="C27" s="21">
        <f>Description!C27</f>
        <v>5</v>
      </c>
      <c r="D27" s="22"/>
      <c r="E27" s="20">
        <f>Description!E27</f>
        <v>8</v>
      </c>
      <c r="F27" s="21">
        <f>Description!F27</f>
        <v>7</v>
      </c>
      <c r="H27" s="20">
        <f>_xlfn.F.INV(0.95,1,112)</f>
        <v>3.9258342687862253</v>
      </c>
      <c r="I27" s="28" t="s">
        <v>27</v>
      </c>
    </row>
    <row r="28" spans="2:9" ht="15.75" customHeight="1" x14ac:dyDescent="0.25">
      <c r="B28" s="20">
        <f>Description!B28</f>
        <v>2</v>
      </c>
      <c r="C28" s="21">
        <f>Description!C28</f>
        <v>3</v>
      </c>
      <c r="D28" s="22"/>
      <c r="E28" s="20">
        <f>Description!E28</f>
        <v>4</v>
      </c>
      <c r="F28" s="21">
        <f>Description!F28</f>
        <v>6</v>
      </c>
      <c r="H28" s="27"/>
      <c r="I28" s="27"/>
    </row>
    <row r="29" spans="2:9" ht="15.75" customHeight="1" x14ac:dyDescent="0.25">
      <c r="B29" s="20">
        <f>Description!B29</f>
        <v>5</v>
      </c>
      <c r="C29" s="21">
        <f>Description!C29</f>
        <v>6</v>
      </c>
      <c r="D29" s="22"/>
      <c r="E29" s="20">
        <f>Description!E29</f>
        <v>8</v>
      </c>
      <c r="F29" s="21">
        <f>Description!F29</f>
        <v>4</v>
      </c>
      <c r="H29" s="17" t="s">
        <v>100</v>
      </c>
    </row>
    <row r="30" spans="2:9" ht="14.25" customHeight="1" x14ac:dyDescent="0.25">
      <c r="B30" s="20">
        <f>Description!B30</f>
        <v>3</v>
      </c>
      <c r="C30" s="21">
        <f>Description!C30</f>
        <v>3</v>
      </c>
      <c r="D30" s="22"/>
      <c r="E30" s="20">
        <f>Description!E30</f>
        <v>5</v>
      </c>
      <c r="F30" s="21">
        <f>Description!F30</f>
        <v>5</v>
      </c>
      <c r="H30" s="32" t="s">
        <v>33</v>
      </c>
      <c r="I30" s="28">
        <f>'Tests et taille d''effet'!B75*(I21-I22)/(C66-F66)</f>
        <v>0.41129382484327759</v>
      </c>
    </row>
    <row r="31" spans="2:9" ht="14.25" customHeight="1" x14ac:dyDescent="0.25">
      <c r="B31" s="20">
        <f>Description!B31</f>
        <v>7</v>
      </c>
      <c r="C31" s="21">
        <f>Description!C31</f>
        <v>7</v>
      </c>
      <c r="D31" s="22"/>
      <c r="E31" s="20">
        <f>Description!E31</f>
        <v>7</v>
      </c>
      <c r="F31" s="21">
        <f>Description!F31</f>
        <v>6</v>
      </c>
      <c r="H31" s="32" t="s">
        <v>99</v>
      </c>
      <c r="I31" s="36">
        <f>'Tests et taille d''effet'!B76*(I21-I22)/(C66-F66)</f>
        <v>0.40855794574232446</v>
      </c>
    </row>
    <row r="32" spans="2:9" ht="10.5" customHeight="1" x14ac:dyDescent="0.25">
      <c r="B32" s="20">
        <f>Description!B32</f>
        <v>5</v>
      </c>
      <c r="C32" s="21">
        <f>Description!C32</f>
        <v>7</v>
      </c>
      <c r="D32" s="22"/>
      <c r="E32" s="20">
        <f>Description!E32</f>
        <v>3</v>
      </c>
      <c r="F32" s="21">
        <f>Description!F32</f>
        <v>2</v>
      </c>
      <c r="H32" s="52" t="s">
        <v>34</v>
      </c>
      <c r="I32" s="36">
        <f>'Tests et taille d''effet'!B77*(I21-I22)/(C66-F66)</f>
        <v>0.41250561088941273</v>
      </c>
    </row>
    <row r="33" spans="2:6" ht="10.5" customHeight="1" x14ac:dyDescent="0.25">
      <c r="B33" s="20">
        <f>Description!B33</f>
        <v>4</v>
      </c>
      <c r="C33" s="21">
        <f>Description!C33</f>
        <v>5</v>
      </c>
      <c r="D33" s="22"/>
      <c r="E33" s="20">
        <f>Description!E33</f>
        <v>6</v>
      </c>
      <c r="F33" s="21">
        <f>Description!F33</f>
        <v>8</v>
      </c>
    </row>
    <row r="34" spans="2:6" ht="10.5" customHeight="1" x14ac:dyDescent="0.25">
      <c r="B34" s="20">
        <f>Description!B34</f>
        <v>6</v>
      </c>
      <c r="C34" s="21">
        <f>Description!C34</f>
        <v>8</v>
      </c>
      <c r="D34" s="22"/>
      <c r="E34" s="20">
        <f>Description!E34</f>
        <v>8</v>
      </c>
      <c r="F34" s="21">
        <f>Description!F34</f>
        <v>9</v>
      </c>
    </row>
    <row r="35" spans="2:6" ht="10.5" customHeight="1" x14ac:dyDescent="0.25">
      <c r="B35" s="20">
        <f>Description!B35</f>
        <v>7</v>
      </c>
      <c r="C35" s="21">
        <f>Description!C35</f>
        <v>7</v>
      </c>
      <c r="D35" s="22"/>
      <c r="E35" s="20">
        <f>Description!E35</f>
        <v>6</v>
      </c>
      <c r="F35" s="21">
        <f>Description!F35</f>
        <v>5</v>
      </c>
    </row>
    <row r="36" spans="2:6" ht="10.5" customHeight="1" x14ac:dyDescent="0.25">
      <c r="B36" s="20">
        <f>Description!B36</f>
        <v>7</v>
      </c>
      <c r="C36" s="21">
        <f>Description!C36</f>
        <v>5</v>
      </c>
      <c r="D36" s="22"/>
      <c r="E36" s="20">
        <f>Description!E36</f>
        <v>5</v>
      </c>
      <c r="F36" s="21">
        <f>Description!F36</f>
        <v>8</v>
      </c>
    </row>
    <row r="37" spans="2:6" ht="10.5" customHeight="1" x14ac:dyDescent="0.25">
      <c r="B37" s="20">
        <f>Description!B37</f>
        <v>5</v>
      </c>
      <c r="C37" s="21">
        <f>Description!C37</f>
        <v>6</v>
      </c>
      <c r="D37" s="22"/>
      <c r="E37" s="20">
        <f>Description!E37</f>
        <v>4</v>
      </c>
      <c r="F37" s="21">
        <f>Description!F37</f>
        <v>7</v>
      </c>
    </row>
    <row r="38" spans="2:6" ht="10.5" customHeight="1" x14ac:dyDescent="0.25">
      <c r="B38" s="20">
        <f>Description!B38</f>
        <v>6</v>
      </c>
      <c r="C38" s="21">
        <f>Description!C38</f>
        <v>9</v>
      </c>
      <c r="D38" s="22"/>
      <c r="E38" s="20">
        <f>Description!E38</f>
        <v>6</v>
      </c>
      <c r="F38" s="21">
        <f>Description!F38</f>
        <v>7</v>
      </c>
    </row>
    <row r="39" spans="2:6" ht="10.5" customHeight="1" x14ac:dyDescent="0.25">
      <c r="B39" s="20">
        <f>Description!B39</f>
        <v>4</v>
      </c>
      <c r="C39" s="21">
        <f>Description!C39</f>
        <v>7</v>
      </c>
      <c r="D39" s="22"/>
      <c r="E39" s="20">
        <f>Description!E39</f>
        <v>7</v>
      </c>
      <c r="F39" s="21">
        <f>Description!F39</f>
        <v>8</v>
      </c>
    </row>
    <row r="40" spans="2:6" ht="10.5" customHeight="1" x14ac:dyDescent="0.25">
      <c r="B40" s="20">
        <f>Description!B40</f>
        <v>5</v>
      </c>
      <c r="C40" s="21">
        <f>Description!C40</f>
        <v>8</v>
      </c>
      <c r="D40" s="22"/>
      <c r="E40" s="20">
        <f>Description!E40</f>
        <v>7</v>
      </c>
      <c r="F40" s="21">
        <f>Description!F40</f>
        <v>9</v>
      </c>
    </row>
    <row r="41" spans="2:6" ht="10.5" customHeight="1" x14ac:dyDescent="0.25">
      <c r="B41" s="20">
        <f>Description!B41</f>
        <v>6</v>
      </c>
      <c r="C41" s="21">
        <f>Description!C41</f>
        <v>7</v>
      </c>
      <c r="D41" s="22"/>
      <c r="E41" s="20">
        <f>Description!E41</f>
        <v>5</v>
      </c>
      <c r="F41" s="21">
        <f>Description!F41</f>
        <v>6</v>
      </c>
    </row>
    <row r="42" spans="2:6" ht="10.5" customHeight="1" x14ac:dyDescent="0.25">
      <c r="B42" s="20">
        <f>Description!B42</f>
        <v>4</v>
      </c>
      <c r="C42" s="21">
        <f>Description!C42</f>
        <v>5</v>
      </c>
      <c r="D42" s="22"/>
      <c r="E42" s="20">
        <f>Description!E42</f>
        <v>6</v>
      </c>
      <c r="F42" s="21">
        <f>Description!F42</f>
        <v>5</v>
      </c>
    </row>
    <row r="43" spans="2:6" ht="10.5" customHeight="1" x14ac:dyDescent="0.25">
      <c r="B43" s="20">
        <f>Description!B43</f>
        <v>5</v>
      </c>
      <c r="C43" s="21">
        <f>Description!C43</f>
        <v>6</v>
      </c>
      <c r="D43" s="22"/>
      <c r="E43" s="20">
        <f>Description!E43</f>
        <v>9</v>
      </c>
      <c r="F43" s="21">
        <f>Description!F43</f>
        <v>10</v>
      </c>
    </row>
    <row r="44" spans="2:6" ht="10.5" customHeight="1" x14ac:dyDescent="0.25">
      <c r="B44" s="20">
        <f>Description!B44</f>
        <v>6</v>
      </c>
      <c r="C44" s="21">
        <f>Description!C44</f>
        <v>7</v>
      </c>
      <c r="D44" s="22"/>
      <c r="E44" s="20">
        <f>Description!E44</f>
        <v>5</v>
      </c>
      <c r="F44" s="21">
        <f>Description!F44</f>
        <v>2</v>
      </c>
    </row>
    <row r="45" spans="2:6" ht="10.5" customHeight="1" x14ac:dyDescent="0.25">
      <c r="B45" s="20">
        <f>Description!B45</f>
        <v>4</v>
      </c>
      <c r="C45" s="21">
        <f>Description!C45</f>
        <v>5</v>
      </c>
      <c r="D45" s="22"/>
      <c r="E45" s="20">
        <f>Description!E45</f>
        <v>1</v>
      </c>
      <c r="F45" s="21">
        <f>Description!F45</f>
        <v>4</v>
      </c>
    </row>
    <row r="46" spans="2:6" ht="10.5" customHeight="1" x14ac:dyDescent="0.25">
      <c r="B46" s="20">
        <f>Description!B46</f>
        <v>5</v>
      </c>
      <c r="C46" s="21">
        <f>Description!C46</f>
        <v>6</v>
      </c>
      <c r="D46" s="22"/>
      <c r="E46" s="20">
        <f>Description!E46</f>
        <v>2</v>
      </c>
      <c r="F46" s="21">
        <f>Description!F46</f>
        <v>4</v>
      </c>
    </row>
    <row r="47" spans="2:6" ht="10.5" customHeight="1" x14ac:dyDescent="0.25">
      <c r="B47" s="20">
        <f>Description!B47</f>
        <v>6</v>
      </c>
      <c r="C47" s="21">
        <f>Description!C47</f>
        <v>7</v>
      </c>
      <c r="D47" s="22"/>
      <c r="E47" s="20">
        <f>Description!E47</f>
        <v>6</v>
      </c>
      <c r="F47" s="21">
        <f>Description!F47</f>
        <v>5</v>
      </c>
    </row>
    <row r="48" spans="2:6" ht="10.5" customHeight="1" x14ac:dyDescent="0.25">
      <c r="B48" s="20">
        <f>Description!B48</f>
        <v>5</v>
      </c>
      <c r="C48" s="21">
        <f>Description!C48</f>
        <v>7</v>
      </c>
      <c r="D48" s="22"/>
      <c r="E48" s="20">
        <f>Description!E48</f>
        <v>5</v>
      </c>
      <c r="F48" s="21">
        <f>Description!F48</f>
        <v>6</v>
      </c>
    </row>
    <row r="49" spans="2:6" ht="10.5" customHeight="1" x14ac:dyDescent="0.25">
      <c r="B49" s="20">
        <f>Description!B49</f>
        <v>9</v>
      </c>
      <c r="C49" s="21">
        <f>Description!C49</f>
        <v>10</v>
      </c>
      <c r="D49" s="22"/>
      <c r="E49" s="20">
        <f>Description!E49</f>
        <v>2</v>
      </c>
      <c r="F49" s="21">
        <f>Description!F49</f>
        <v>3</v>
      </c>
    </row>
    <row r="50" spans="2:6" ht="10.5" customHeight="1" x14ac:dyDescent="0.25">
      <c r="B50" s="20">
        <f>Description!B50</f>
        <v>2</v>
      </c>
      <c r="C50" s="21">
        <f>Description!C50</f>
        <v>5</v>
      </c>
      <c r="D50" s="22"/>
      <c r="E50" s="20">
        <f>Description!E50</f>
        <v>3</v>
      </c>
      <c r="F50" s="21">
        <f>Description!F50</f>
        <v>5</v>
      </c>
    </row>
    <row r="51" spans="2:6" ht="10.5" customHeight="1" x14ac:dyDescent="0.25">
      <c r="B51" s="20">
        <f>Description!B51</f>
        <v>6</v>
      </c>
      <c r="C51" s="21">
        <f>Description!C51</f>
        <v>6</v>
      </c>
      <c r="D51" s="22"/>
      <c r="E51" s="20">
        <f>Description!E51</f>
        <v>5</v>
      </c>
      <c r="F51" s="21">
        <f>Description!F51</f>
        <v>4</v>
      </c>
    </row>
    <row r="52" spans="2:6" ht="10.5" customHeight="1" x14ac:dyDescent="0.25">
      <c r="B52" s="20">
        <f>Description!B52</f>
        <v>5</v>
      </c>
      <c r="C52" s="21">
        <f>Description!C52</f>
        <v>5</v>
      </c>
      <c r="D52" s="22"/>
      <c r="E52" s="20">
        <f>Description!E52</f>
        <v>6</v>
      </c>
      <c r="F52" s="21">
        <f>Description!F52</f>
        <v>7</v>
      </c>
    </row>
    <row r="53" spans="2:6" ht="10.5" customHeight="1" x14ac:dyDescent="0.25">
      <c r="B53" s="20">
        <f>Description!B53</f>
        <v>2</v>
      </c>
      <c r="C53" s="21">
        <f>Description!C53</f>
        <v>3</v>
      </c>
      <c r="D53" s="22"/>
      <c r="E53" s="20">
        <f>Description!E53</f>
        <v>8</v>
      </c>
      <c r="F53" s="21">
        <f>Description!F53</f>
        <v>6</v>
      </c>
    </row>
    <row r="54" spans="2:6" ht="10.5" customHeight="1" x14ac:dyDescent="0.25">
      <c r="B54" s="20">
        <f>Description!B54</f>
        <v>3</v>
      </c>
      <c r="C54" s="21">
        <f>Description!C54</f>
        <v>5</v>
      </c>
      <c r="D54" s="22"/>
      <c r="E54" s="20">
        <f>Description!E54</f>
        <v>5</v>
      </c>
      <c r="F54" s="21">
        <f>Description!F54</f>
        <v>5</v>
      </c>
    </row>
    <row r="55" spans="2:6" ht="10.5" customHeight="1" x14ac:dyDescent="0.25">
      <c r="B55" s="20">
        <f>Description!B55</f>
        <v>5</v>
      </c>
      <c r="C55" s="21">
        <f>Description!C55</f>
        <v>4</v>
      </c>
      <c r="D55" s="22"/>
      <c r="E55" s="20">
        <f>Description!E55</f>
        <v>6</v>
      </c>
      <c r="F55" s="21">
        <f>Description!F55</f>
        <v>6</v>
      </c>
    </row>
    <row r="56" spans="2:6" ht="10.5" customHeight="1" x14ac:dyDescent="0.25">
      <c r="B56" s="20">
        <f>Description!B56</f>
        <v>5</v>
      </c>
      <c r="C56" s="21">
        <f>Description!C56</f>
        <v>6</v>
      </c>
      <c r="D56" s="22"/>
      <c r="E56" s="20">
        <f>Description!E56</f>
        <v>6</v>
      </c>
      <c r="F56" s="21">
        <f>Description!F56</f>
        <v>5</v>
      </c>
    </row>
    <row r="57" spans="2:6" ht="10.5" customHeight="1" x14ac:dyDescent="0.25">
      <c r="B57" s="20">
        <f>Description!B57</f>
        <v>4</v>
      </c>
      <c r="C57" s="21">
        <f>Description!C57</f>
        <v>5</v>
      </c>
      <c r="D57" s="22"/>
      <c r="E57" s="20">
        <f>Description!E57</f>
        <v>5</v>
      </c>
      <c r="F57" s="21">
        <f>Description!F57</f>
        <v>6</v>
      </c>
    </row>
    <row r="58" spans="2:6" ht="10.5" customHeight="1" x14ac:dyDescent="0.25">
      <c r="B58" s="20">
        <f>Description!B58</f>
        <v>4</v>
      </c>
      <c r="C58" s="21">
        <f>Description!C58</f>
        <v>9</v>
      </c>
      <c r="D58" s="22"/>
      <c r="E58" s="20">
        <f>Description!E58</f>
        <v>3</v>
      </c>
      <c r="F58" s="21">
        <f>Description!F58</f>
        <v>4</v>
      </c>
    </row>
    <row r="59" spans="2:6" ht="10.5" customHeight="1" x14ac:dyDescent="0.25">
      <c r="B59" s="20">
        <f>Description!B59</f>
        <v>6</v>
      </c>
      <c r="C59" s="21">
        <f>Description!C59</f>
        <v>8</v>
      </c>
      <c r="D59" s="22"/>
      <c r="E59" s="20">
        <f>Description!E59</f>
        <v>5</v>
      </c>
      <c r="F59" s="21">
        <f>Description!F59</f>
        <v>4</v>
      </c>
    </row>
    <row r="60" spans="2:6" ht="10.5" customHeight="1" x14ac:dyDescent="0.25">
      <c r="B60" s="20">
        <f>Description!B60</f>
        <v>4</v>
      </c>
      <c r="C60" s="21">
        <f>Description!C60</f>
        <v>6</v>
      </c>
      <c r="D60" s="22"/>
      <c r="E60" s="20">
        <f>Description!E60</f>
        <v>9</v>
      </c>
      <c r="F60" s="21">
        <f>Description!F60</f>
        <v>5</v>
      </c>
    </row>
    <row r="61" spans="2:6" ht="10.5" customHeight="1" x14ac:dyDescent="0.25">
      <c r="B61" s="23"/>
      <c r="C61" s="24"/>
      <c r="D61" s="22"/>
      <c r="E61" s="20">
        <f>Description!E61</f>
        <v>5</v>
      </c>
      <c r="F61" s="21">
        <f>Description!F61</f>
        <v>6</v>
      </c>
    </row>
    <row r="62" spans="2:6" ht="10.5" customHeight="1" x14ac:dyDescent="0.25">
      <c r="B62" s="23"/>
      <c r="C62" s="24"/>
      <c r="D62" s="24"/>
      <c r="E62" s="20">
        <f>Description!E62</f>
        <v>6</v>
      </c>
      <c r="F62" s="21">
        <f>Description!F62</f>
        <v>7</v>
      </c>
    </row>
    <row r="63" spans="2:6" ht="10.5" customHeight="1" x14ac:dyDescent="0.25">
      <c r="B63" s="23"/>
      <c r="C63" s="24"/>
      <c r="D63" s="24"/>
      <c r="E63" s="20">
        <f>Description!E63</f>
        <v>5</v>
      </c>
      <c r="F63" s="21">
        <f>Description!F63</f>
        <v>8</v>
      </c>
    </row>
    <row r="64" spans="2:6" ht="4.5" customHeight="1" x14ac:dyDescent="0.25">
      <c r="B64" s="23"/>
      <c r="C64" s="24"/>
      <c r="D64" s="24"/>
      <c r="E64" s="23"/>
      <c r="F64" s="24"/>
    </row>
    <row r="65" spans="1:6" ht="15" customHeight="1" x14ac:dyDescent="0.25">
      <c r="A65" s="4" t="s">
        <v>2</v>
      </c>
      <c r="B65" s="20">
        <f>COUNT(B5:B63)</f>
        <v>56</v>
      </c>
      <c r="C65" s="20">
        <f>COUNT(C5:C63)</f>
        <v>56</v>
      </c>
      <c r="D65" s="24"/>
      <c r="E65" s="20">
        <f>COUNT(E5:E63)</f>
        <v>59</v>
      </c>
      <c r="F65" s="20">
        <f>COUNT(F5:F63)</f>
        <v>59</v>
      </c>
    </row>
    <row r="66" spans="1:6" ht="15" customHeight="1" x14ac:dyDescent="0.25">
      <c r="A66" s="4" t="s">
        <v>82</v>
      </c>
      <c r="B66" s="20">
        <f>AVERAGE(B5:B60)</f>
        <v>5.1071428571428568</v>
      </c>
      <c r="C66" s="21">
        <f>AVERAGE(C5:C60)</f>
        <v>6.3928571428571432</v>
      </c>
      <c r="D66" s="22"/>
      <c r="E66" s="20">
        <f>AVERAGE(E5:E63)</f>
        <v>5.1355932203389827</v>
      </c>
      <c r="F66" s="21">
        <f>AVERAGE(F5:F63)</f>
        <v>5.6271186440677967</v>
      </c>
    </row>
    <row r="67" spans="1:6" ht="15" customHeight="1" x14ac:dyDescent="0.25">
      <c r="A67" s="4" t="s">
        <v>81</v>
      </c>
      <c r="B67" s="20">
        <f>AVERAGE(B5:B60,E5:E63)</f>
        <v>5.1217391304347828</v>
      </c>
      <c r="C67" s="21">
        <f>AVERAGE(C5:C60,F5:F63)</f>
        <v>6</v>
      </c>
      <c r="D67" s="22"/>
      <c r="E67" s="20"/>
      <c r="F67" s="21"/>
    </row>
    <row r="68" spans="1:6" ht="15" customHeight="1" x14ac:dyDescent="0.25">
      <c r="A68" s="4" t="s">
        <v>83</v>
      </c>
      <c r="B68" s="28">
        <f>DEVSQ(B5:B60)</f>
        <v>167.35714285714289</v>
      </c>
      <c r="C68" s="30">
        <f>DEVSQ(C5:C60)</f>
        <v>201.35714285714278</v>
      </c>
      <c r="D68" s="22"/>
      <c r="E68" s="28">
        <f>DEVSQ(E5:E63)</f>
        <v>214.91525423728802</v>
      </c>
      <c r="F68" s="30">
        <f>DEVSQ(F5:F63)</f>
        <v>209.79661016949152</v>
      </c>
    </row>
    <row r="69" spans="1:6" ht="15" customHeight="1" x14ac:dyDescent="0.25">
      <c r="A69" s="4" t="s">
        <v>84</v>
      </c>
      <c r="B69" s="28">
        <f>DEVSQ(C5:C60,F5:F63)</f>
        <v>428</v>
      </c>
      <c r="C69" s="22"/>
      <c r="D69" s="22"/>
      <c r="E69" s="31"/>
      <c r="F69" s="22"/>
    </row>
    <row r="70" spans="1:6" ht="15" customHeight="1" x14ac:dyDescent="0.25">
      <c r="A70" s="4" t="s">
        <v>85</v>
      </c>
      <c r="B70" s="20">
        <f>DEVSQ(B5:B60,E5:E63)</f>
        <v>382.29565217391308</v>
      </c>
      <c r="C70" s="22"/>
      <c r="D70" s="22"/>
      <c r="E70" s="20"/>
      <c r="F70" s="22"/>
    </row>
    <row r="71" spans="1:6" ht="15" customHeight="1" x14ac:dyDescent="0.25">
      <c r="A71" s="4" t="s">
        <v>86</v>
      </c>
      <c r="B71" s="20">
        <f>SUMPRODUCT(B3:B60,C3:C60)-SUM(B3:B60)*SUM(C3:C60)/B65</f>
        <v>123.64285714285711</v>
      </c>
      <c r="C71" s="24"/>
      <c r="D71" s="22"/>
      <c r="E71" s="20">
        <f>SUMPRODUCT(E3:E63,F3:F63)-SUM(E3:E63)*SUM(F3:F63)/E65</f>
        <v>128.98305084745766</v>
      </c>
      <c r="F71" s="24"/>
    </row>
    <row r="72" spans="1:6" ht="10.5" customHeight="1" x14ac:dyDescent="0.25">
      <c r="D72" s="24"/>
    </row>
  </sheetData>
  <mergeCells count="8">
    <mergeCell ref="H12:I12"/>
    <mergeCell ref="H19:I19"/>
    <mergeCell ref="H24:I24"/>
    <mergeCell ref="H26:I26"/>
    <mergeCell ref="B3:C3"/>
    <mergeCell ref="E3:F3"/>
    <mergeCell ref="H3:I3"/>
    <mergeCell ref="H8:I8"/>
  </mergeCells>
  <phoneticPr fontId="10" type="noConversion"/>
  <pageMargins left="0.25" right="0.25"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BA81D-4CFA-4CE2-B1FB-868F05E58211}">
  <dimension ref="A1:H73"/>
  <sheetViews>
    <sheetView zoomScale="90" zoomScaleNormal="90" workbookViewId="0">
      <selection activeCell="I71" sqref="I71"/>
    </sheetView>
  </sheetViews>
  <sheetFormatPr baseColWidth="10" defaultRowHeight="15" x14ac:dyDescent="0.25"/>
  <cols>
    <col min="1" max="1" width="19.42578125" customWidth="1"/>
    <col min="2" max="4" width="9" customWidth="1"/>
    <col min="5" max="5" width="4" customWidth="1"/>
    <col min="6" max="8" width="8" customWidth="1"/>
  </cols>
  <sheetData>
    <row r="1" spans="1:8" ht="15.75" customHeight="1" x14ac:dyDescent="0.3">
      <c r="A1" s="3" t="s">
        <v>46</v>
      </c>
      <c r="B1" s="3" t="s">
        <v>55</v>
      </c>
      <c r="C1" s="11"/>
      <c r="D1" s="11"/>
      <c r="E1" s="11"/>
      <c r="F1" s="9"/>
      <c r="G1" s="11"/>
    </row>
    <row r="2" spans="1:8" ht="15.75" customHeight="1" x14ac:dyDescent="0.3">
      <c r="A2" s="3"/>
      <c r="B2" s="5"/>
      <c r="C2" s="11"/>
      <c r="D2" s="11"/>
      <c r="E2" s="11"/>
      <c r="F2" s="9"/>
      <c r="G2" s="11"/>
    </row>
    <row r="3" spans="1:8" ht="10.5" customHeight="1" x14ac:dyDescent="0.25">
      <c r="A3" s="17"/>
      <c r="B3" s="63" t="s">
        <v>6</v>
      </c>
      <c r="C3" s="63"/>
      <c r="D3" s="63"/>
      <c r="E3" s="18"/>
      <c r="F3" s="63" t="s">
        <v>7</v>
      </c>
      <c r="G3" s="63"/>
      <c r="H3" s="63"/>
    </row>
    <row r="4" spans="1:8" ht="10.5" customHeight="1" x14ac:dyDescent="0.25">
      <c r="A4" s="17"/>
      <c r="B4" s="20" t="s">
        <v>0</v>
      </c>
      <c r="C4" s="21" t="s">
        <v>1</v>
      </c>
      <c r="D4" s="21" t="s">
        <v>25</v>
      </c>
      <c r="E4" s="22"/>
      <c r="F4" s="20" t="s">
        <v>0</v>
      </c>
      <c r="G4" s="21" t="s">
        <v>1</v>
      </c>
      <c r="H4" s="21" t="s">
        <v>25</v>
      </c>
    </row>
    <row r="5" spans="1:8" ht="10.5" customHeight="1" x14ac:dyDescent="0.25">
      <c r="A5" s="17"/>
      <c r="B5" s="20">
        <v>2</v>
      </c>
      <c r="C5" s="21">
        <f>Description!C5</f>
        <v>5</v>
      </c>
      <c r="D5" s="21">
        <f>C5-B5</f>
        <v>3</v>
      </c>
      <c r="E5" s="22"/>
      <c r="F5" s="20">
        <f>Description!E5</f>
        <v>2</v>
      </c>
      <c r="G5" s="21">
        <f>Description!F5</f>
        <v>5</v>
      </c>
      <c r="H5" s="21">
        <f>G5-F5</f>
        <v>3</v>
      </c>
    </row>
    <row r="6" spans="1:8" ht="10.5" customHeight="1" x14ac:dyDescent="0.25">
      <c r="A6" s="17"/>
      <c r="B6" s="20">
        <f>Description!B6</f>
        <v>5</v>
      </c>
      <c r="C6" s="21">
        <f>Description!C6</f>
        <v>10</v>
      </c>
      <c r="D6" s="21">
        <f t="shared" ref="D6:D60" si="0">C6-B6</f>
        <v>5</v>
      </c>
      <c r="E6" s="22"/>
      <c r="F6" s="20">
        <f>Description!E6</f>
        <v>3</v>
      </c>
      <c r="G6" s="21">
        <f>Description!F6</f>
        <v>4</v>
      </c>
      <c r="H6" s="21">
        <f t="shared" ref="H6:H63" si="1">G6-F6</f>
        <v>1</v>
      </c>
    </row>
    <row r="7" spans="1:8" ht="10.5" customHeight="1" x14ac:dyDescent="0.25">
      <c r="A7" s="17"/>
      <c r="B7" s="20">
        <f>Description!B7</f>
        <v>2</v>
      </c>
      <c r="C7" s="21">
        <f>Description!C7</f>
        <v>2</v>
      </c>
      <c r="D7" s="21">
        <f t="shared" si="0"/>
        <v>0</v>
      </c>
      <c r="E7" s="22"/>
      <c r="F7" s="20">
        <f>Description!E7</f>
        <v>5</v>
      </c>
      <c r="G7" s="21">
        <f>Description!F7</f>
        <v>6</v>
      </c>
      <c r="H7" s="21">
        <f t="shared" si="1"/>
        <v>1</v>
      </c>
    </row>
    <row r="8" spans="1:8" ht="10.5" customHeight="1" x14ac:dyDescent="0.25">
      <c r="A8" s="17"/>
      <c r="B8" s="20">
        <f>Description!B8</f>
        <v>6</v>
      </c>
      <c r="C8" s="21">
        <f>Description!C8</f>
        <v>8</v>
      </c>
      <c r="D8" s="21">
        <f t="shared" si="0"/>
        <v>2</v>
      </c>
      <c r="E8" s="22"/>
      <c r="F8" s="20">
        <f>Description!E8</f>
        <v>6</v>
      </c>
      <c r="G8" s="21">
        <f>Description!F8</f>
        <v>8</v>
      </c>
      <c r="H8" s="21">
        <f t="shared" si="1"/>
        <v>2</v>
      </c>
    </row>
    <row r="9" spans="1:8" ht="10.5" customHeight="1" x14ac:dyDescent="0.25">
      <c r="A9" s="17"/>
      <c r="B9" s="20">
        <f>Description!B9</f>
        <v>5</v>
      </c>
      <c r="C9" s="21">
        <f>Description!C9</f>
        <v>7</v>
      </c>
      <c r="D9" s="21">
        <f t="shared" si="0"/>
        <v>2</v>
      </c>
      <c r="E9" s="22"/>
      <c r="F9" s="20">
        <f>Description!E9</f>
        <v>5</v>
      </c>
      <c r="G9" s="21">
        <f>Description!F9</f>
        <v>5</v>
      </c>
      <c r="H9" s="21">
        <f t="shared" si="1"/>
        <v>0</v>
      </c>
    </row>
    <row r="10" spans="1:8" ht="10.5" customHeight="1" x14ac:dyDescent="0.25">
      <c r="A10" s="17"/>
      <c r="B10" s="20">
        <f>Description!B10</f>
        <v>6</v>
      </c>
      <c r="C10" s="21">
        <f>Description!C10</f>
        <v>7</v>
      </c>
      <c r="D10" s="21">
        <f t="shared" si="0"/>
        <v>1</v>
      </c>
      <c r="E10" s="22"/>
      <c r="F10" s="20">
        <f>Description!E10</f>
        <v>4</v>
      </c>
      <c r="G10" s="21">
        <f>Description!F10</f>
        <v>6</v>
      </c>
      <c r="H10" s="21">
        <f t="shared" si="1"/>
        <v>2</v>
      </c>
    </row>
    <row r="11" spans="1:8" ht="10.5" customHeight="1" x14ac:dyDescent="0.25">
      <c r="A11" s="17"/>
      <c r="B11" s="20">
        <f>Description!B11</f>
        <v>5</v>
      </c>
      <c r="C11" s="21">
        <f>Description!C11</f>
        <v>6</v>
      </c>
      <c r="D11" s="21">
        <f t="shared" si="0"/>
        <v>1</v>
      </c>
      <c r="E11" s="22"/>
      <c r="F11" s="20">
        <f>Description!E11</f>
        <v>6</v>
      </c>
      <c r="G11" s="21">
        <f>Description!F11</f>
        <v>6</v>
      </c>
      <c r="H11" s="21">
        <f t="shared" si="1"/>
        <v>0</v>
      </c>
    </row>
    <row r="12" spans="1:8" ht="10.5" customHeight="1" x14ac:dyDescent="0.25">
      <c r="A12" s="17"/>
      <c r="B12" s="20">
        <f>Description!B12</f>
        <v>2</v>
      </c>
      <c r="C12" s="21">
        <f>Description!C12</f>
        <v>4</v>
      </c>
      <c r="D12" s="21">
        <f t="shared" si="0"/>
        <v>2</v>
      </c>
      <c r="E12" s="22"/>
      <c r="F12" s="20">
        <f>Description!E12</f>
        <v>2</v>
      </c>
      <c r="G12" s="21">
        <f>Description!F12</f>
        <v>3</v>
      </c>
      <c r="H12" s="21">
        <f t="shared" si="1"/>
        <v>1</v>
      </c>
    </row>
    <row r="13" spans="1:8" ht="10.5" customHeight="1" x14ac:dyDescent="0.25">
      <c r="A13" s="17"/>
      <c r="B13" s="20">
        <f>Description!B13</f>
        <v>8</v>
      </c>
      <c r="C13" s="21">
        <f>Description!C13</f>
        <v>8</v>
      </c>
      <c r="D13" s="21">
        <f t="shared" si="0"/>
        <v>0</v>
      </c>
      <c r="E13" s="22"/>
      <c r="F13" s="20">
        <f>Description!E13</f>
        <v>8</v>
      </c>
      <c r="G13" s="21">
        <f>Description!F13</f>
        <v>7</v>
      </c>
      <c r="H13" s="21">
        <f t="shared" si="1"/>
        <v>-1</v>
      </c>
    </row>
    <row r="14" spans="1:8" ht="10.5" customHeight="1" x14ac:dyDescent="0.25">
      <c r="A14" s="17"/>
      <c r="B14" s="20">
        <f>Description!B14</f>
        <v>9</v>
      </c>
      <c r="C14" s="21">
        <f>Description!C14</f>
        <v>10</v>
      </c>
      <c r="D14" s="21">
        <f t="shared" si="0"/>
        <v>1</v>
      </c>
      <c r="E14" s="22"/>
      <c r="F14" s="20">
        <f>Description!E14</f>
        <v>9</v>
      </c>
      <c r="G14" s="21">
        <f>Description!F14</f>
        <v>8</v>
      </c>
      <c r="H14" s="21">
        <f t="shared" si="1"/>
        <v>-1</v>
      </c>
    </row>
    <row r="15" spans="1:8" ht="10.5" customHeight="1" x14ac:dyDescent="0.25">
      <c r="A15" s="17"/>
      <c r="B15" s="20">
        <f>Description!B15</f>
        <v>5</v>
      </c>
      <c r="C15" s="21">
        <f>Description!C15</f>
        <v>6</v>
      </c>
      <c r="D15" s="21">
        <f t="shared" si="0"/>
        <v>1</v>
      </c>
      <c r="E15" s="22"/>
      <c r="F15" s="20">
        <f>Description!E15</f>
        <v>6</v>
      </c>
      <c r="G15" s="21">
        <f>Description!F15</f>
        <v>9</v>
      </c>
      <c r="H15" s="21">
        <f t="shared" si="1"/>
        <v>3</v>
      </c>
    </row>
    <row r="16" spans="1:8" ht="10.5" customHeight="1" x14ac:dyDescent="0.25">
      <c r="A16" s="17"/>
      <c r="B16" s="20">
        <f>Description!B16</f>
        <v>8</v>
      </c>
      <c r="C16" s="21">
        <f>Description!C16</f>
        <v>7</v>
      </c>
      <c r="D16" s="21">
        <f t="shared" si="0"/>
        <v>-1</v>
      </c>
      <c r="E16" s="22"/>
      <c r="F16" s="20">
        <f>Description!E16</f>
        <v>5</v>
      </c>
      <c r="G16" s="21">
        <f>Description!F16</f>
        <v>5</v>
      </c>
      <c r="H16" s="21">
        <f t="shared" si="1"/>
        <v>0</v>
      </c>
    </row>
    <row r="17" spans="1:8" ht="10.5" customHeight="1" x14ac:dyDescent="0.25">
      <c r="A17" s="17"/>
      <c r="B17" s="20">
        <f>Description!B17</f>
        <v>8</v>
      </c>
      <c r="C17" s="21">
        <f>Description!C17</f>
        <v>7</v>
      </c>
      <c r="D17" s="21">
        <f t="shared" si="0"/>
        <v>-1</v>
      </c>
      <c r="E17" s="22"/>
      <c r="F17" s="20">
        <f>Description!E17</f>
        <v>5</v>
      </c>
      <c r="G17" s="21">
        <f>Description!F17</f>
        <v>6</v>
      </c>
      <c r="H17" s="21">
        <f t="shared" si="1"/>
        <v>1</v>
      </c>
    </row>
    <row r="18" spans="1:8" ht="10.5" customHeight="1" x14ac:dyDescent="0.25">
      <c r="A18" s="17"/>
      <c r="B18" s="20">
        <f>Description!B18</f>
        <v>4</v>
      </c>
      <c r="C18" s="21">
        <f>Description!C18</f>
        <v>8</v>
      </c>
      <c r="D18" s="21">
        <f t="shared" si="0"/>
        <v>4</v>
      </c>
      <c r="E18" s="22"/>
      <c r="F18" s="20">
        <f>Description!E18</f>
        <v>3</v>
      </c>
      <c r="G18" s="21">
        <f>Description!F18</f>
        <v>2</v>
      </c>
      <c r="H18" s="21">
        <f t="shared" si="1"/>
        <v>-1</v>
      </c>
    </row>
    <row r="19" spans="1:8" ht="10.5" customHeight="1" x14ac:dyDescent="0.25">
      <c r="A19" s="17"/>
      <c r="B19" s="20">
        <f>Description!B19</f>
        <v>6</v>
      </c>
      <c r="C19" s="21">
        <f>Description!C19</f>
        <v>10</v>
      </c>
      <c r="D19" s="21">
        <f t="shared" si="0"/>
        <v>4</v>
      </c>
      <c r="E19" s="22"/>
      <c r="F19" s="20">
        <f>Description!E19</f>
        <v>3</v>
      </c>
      <c r="G19" s="21">
        <f>Description!F19</f>
        <v>3</v>
      </c>
      <c r="H19" s="21">
        <f t="shared" si="1"/>
        <v>0</v>
      </c>
    </row>
    <row r="20" spans="1:8" ht="10.5" customHeight="1" x14ac:dyDescent="0.25">
      <c r="A20" s="17"/>
      <c r="B20" s="20">
        <f>Description!B20</f>
        <v>5</v>
      </c>
      <c r="C20" s="21">
        <f>Description!C20</f>
        <v>7</v>
      </c>
      <c r="D20" s="21">
        <f t="shared" si="0"/>
        <v>2</v>
      </c>
      <c r="E20" s="22"/>
      <c r="F20" s="20">
        <f>Description!E20</f>
        <v>5</v>
      </c>
      <c r="G20" s="21">
        <f>Description!F20</f>
        <v>5</v>
      </c>
      <c r="H20" s="21">
        <f t="shared" si="1"/>
        <v>0</v>
      </c>
    </row>
    <row r="21" spans="1:8" ht="10.5" customHeight="1" x14ac:dyDescent="0.25">
      <c r="A21" s="17"/>
      <c r="B21" s="20">
        <f>Description!B21</f>
        <v>6</v>
      </c>
      <c r="C21" s="21">
        <f>Description!C21</f>
        <v>9</v>
      </c>
      <c r="D21" s="21">
        <f t="shared" si="0"/>
        <v>3</v>
      </c>
      <c r="E21" s="22"/>
      <c r="F21" s="20">
        <f>Description!E21</f>
        <v>4</v>
      </c>
      <c r="G21" s="21">
        <f>Description!F21</f>
        <v>8</v>
      </c>
      <c r="H21" s="21">
        <f t="shared" si="1"/>
        <v>4</v>
      </c>
    </row>
    <row r="22" spans="1:8" ht="10.5" customHeight="1" x14ac:dyDescent="0.25">
      <c r="A22" s="17"/>
      <c r="B22" s="20">
        <f>Description!B22</f>
        <v>4</v>
      </c>
      <c r="C22" s="21">
        <f>Description!C22</f>
        <v>3</v>
      </c>
      <c r="D22" s="21">
        <f t="shared" si="0"/>
        <v>-1</v>
      </c>
      <c r="E22" s="22"/>
      <c r="F22" s="20">
        <f>Description!E22</f>
        <v>6</v>
      </c>
      <c r="G22" s="21">
        <f>Description!F22</f>
        <v>5</v>
      </c>
      <c r="H22" s="21">
        <f t="shared" si="1"/>
        <v>-1</v>
      </c>
    </row>
    <row r="23" spans="1:8" ht="10.5" customHeight="1" x14ac:dyDescent="0.25">
      <c r="A23" s="17"/>
      <c r="B23" s="20">
        <f>Description!B23</f>
        <v>6</v>
      </c>
      <c r="C23" s="21">
        <f>Description!C23</f>
        <v>6</v>
      </c>
      <c r="D23" s="21">
        <f t="shared" si="0"/>
        <v>0</v>
      </c>
      <c r="E23" s="22"/>
      <c r="F23" s="20">
        <f>Description!E23</f>
        <v>3</v>
      </c>
      <c r="G23" s="21">
        <f>Description!F23</f>
        <v>6</v>
      </c>
      <c r="H23" s="21">
        <f t="shared" si="1"/>
        <v>3</v>
      </c>
    </row>
    <row r="24" spans="1:8" ht="10.5" customHeight="1" x14ac:dyDescent="0.25">
      <c r="A24" s="17"/>
      <c r="B24" s="20">
        <f>Description!B24</f>
        <v>3</v>
      </c>
      <c r="C24" s="21">
        <f>Description!C24</f>
        <v>4</v>
      </c>
      <c r="D24" s="21">
        <f t="shared" si="0"/>
        <v>1</v>
      </c>
      <c r="E24" s="22"/>
      <c r="F24" s="20">
        <f>Description!E24</f>
        <v>2</v>
      </c>
      <c r="G24" s="21">
        <f>Description!F24</f>
        <v>2</v>
      </c>
      <c r="H24" s="21">
        <f t="shared" si="1"/>
        <v>0</v>
      </c>
    </row>
    <row r="25" spans="1:8" ht="10.5" customHeight="1" x14ac:dyDescent="0.25">
      <c r="A25" s="17"/>
      <c r="B25" s="20">
        <f>Description!B25</f>
        <v>5</v>
      </c>
      <c r="C25" s="21">
        <f>Description!C25</f>
        <v>8</v>
      </c>
      <c r="D25" s="21">
        <f t="shared" si="0"/>
        <v>3</v>
      </c>
      <c r="E25" s="22"/>
      <c r="F25" s="20">
        <f>Description!E25</f>
        <v>3</v>
      </c>
      <c r="G25" s="21">
        <f>Description!F25</f>
        <v>3</v>
      </c>
      <c r="H25" s="21">
        <f t="shared" si="1"/>
        <v>0</v>
      </c>
    </row>
    <row r="26" spans="1:8" ht="10.5" customHeight="1" x14ac:dyDescent="0.25">
      <c r="A26" s="17"/>
      <c r="B26" s="20">
        <f>Description!B26</f>
        <v>8</v>
      </c>
      <c r="C26" s="21">
        <f>Description!C26</f>
        <v>8</v>
      </c>
      <c r="D26" s="21">
        <f t="shared" si="0"/>
        <v>0</v>
      </c>
      <c r="E26" s="22"/>
      <c r="F26" s="20">
        <f>Description!E26</f>
        <v>6</v>
      </c>
      <c r="G26" s="21">
        <f>Description!F26</f>
        <v>6</v>
      </c>
      <c r="H26" s="21">
        <f t="shared" si="1"/>
        <v>0</v>
      </c>
    </row>
    <row r="27" spans="1:8" ht="10.5" customHeight="1" x14ac:dyDescent="0.25">
      <c r="A27" s="17"/>
      <c r="B27" s="20">
        <f>Description!B27</f>
        <v>6</v>
      </c>
      <c r="C27" s="21">
        <f>Description!C27</f>
        <v>5</v>
      </c>
      <c r="D27" s="21">
        <f t="shared" si="0"/>
        <v>-1</v>
      </c>
      <c r="E27" s="22"/>
      <c r="F27" s="20">
        <f>Description!E27</f>
        <v>8</v>
      </c>
      <c r="G27" s="21">
        <f>Description!F27</f>
        <v>7</v>
      </c>
      <c r="H27" s="21">
        <f t="shared" si="1"/>
        <v>-1</v>
      </c>
    </row>
    <row r="28" spans="1:8" ht="10.5" customHeight="1" x14ac:dyDescent="0.25">
      <c r="A28" s="17"/>
      <c r="B28" s="20">
        <f>Description!B28</f>
        <v>2</v>
      </c>
      <c r="C28" s="21">
        <f>Description!C28</f>
        <v>3</v>
      </c>
      <c r="D28" s="21">
        <f t="shared" si="0"/>
        <v>1</v>
      </c>
      <c r="E28" s="22"/>
      <c r="F28" s="20">
        <f>Description!E28</f>
        <v>4</v>
      </c>
      <c r="G28" s="21">
        <f>Description!F28</f>
        <v>6</v>
      </c>
      <c r="H28" s="21">
        <f t="shared" si="1"/>
        <v>2</v>
      </c>
    </row>
    <row r="29" spans="1:8" ht="10.5" customHeight="1" x14ac:dyDescent="0.25">
      <c r="A29" s="17"/>
      <c r="B29" s="20">
        <f>Description!B29</f>
        <v>5</v>
      </c>
      <c r="C29" s="21">
        <f>Description!C29</f>
        <v>6</v>
      </c>
      <c r="D29" s="21">
        <f t="shared" si="0"/>
        <v>1</v>
      </c>
      <c r="E29" s="22"/>
      <c r="F29" s="20">
        <f>Description!E29</f>
        <v>8</v>
      </c>
      <c r="G29" s="21">
        <f>Description!F29</f>
        <v>4</v>
      </c>
      <c r="H29" s="21">
        <f t="shared" si="1"/>
        <v>-4</v>
      </c>
    </row>
    <row r="30" spans="1:8" ht="10.5" customHeight="1" x14ac:dyDescent="0.25">
      <c r="A30" s="17"/>
      <c r="B30" s="20">
        <f>Description!B30</f>
        <v>3</v>
      </c>
      <c r="C30" s="21">
        <f>Description!C30</f>
        <v>3</v>
      </c>
      <c r="D30" s="21">
        <f t="shared" si="0"/>
        <v>0</v>
      </c>
      <c r="E30" s="22"/>
      <c r="F30" s="20">
        <f>Description!E30</f>
        <v>5</v>
      </c>
      <c r="G30" s="21">
        <f>Description!F30</f>
        <v>5</v>
      </c>
      <c r="H30" s="21">
        <f t="shared" si="1"/>
        <v>0</v>
      </c>
    </row>
    <row r="31" spans="1:8" ht="10.5" customHeight="1" x14ac:dyDescent="0.25">
      <c r="A31" s="17"/>
      <c r="B31" s="20">
        <f>Description!B31</f>
        <v>7</v>
      </c>
      <c r="C31" s="21">
        <f>Description!C31</f>
        <v>7</v>
      </c>
      <c r="D31" s="21">
        <f t="shared" si="0"/>
        <v>0</v>
      </c>
      <c r="E31" s="22"/>
      <c r="F31" s="20">
        <f>Description!E31</f>
        <v>7</v>
      </c>
      <c r="G31" s="21">
        <f>Description!F31</f>
        <v>6</v>
      </c>
      <c r="H31" s="21">
        <f t="shared" si="1"/>
        <v>-1</v>
      </c>
    </row>
    <row r="32" spans="1:8" ht="10.5" customHeight="1" x14ac:dyDescent="0.25">
      <c r="A32" s="17"/>
      <c r="B32" s="20">
        <f>Description!B32</f>
        <v>5</v>
      </c>
      <c r="C32" s="21">
        <f>Description!C32</f>
        <v>7</v>
      </c>
      <c r="D32" s="21">
        <f t="shared" si="0"/>
        <v>2</v>
      </c>
      <c r="E32" s="22"/>
      <c r="F32" s="20">
        <f>Description!E32</f>
        <v>3</v>
      </c>
      <c r="G32" s="21">
        <f>Description!F32</f>
        <v>2</v>
      </c>
      <c r="H32" s="21">
        <f t="shared" si="1"/>
        <v>-1</v>
      </c>
    </row>
    <row r="33" spans="1:8" ht="10.5" customHeight="1" x14ac:dyDescent="0.25">
      <c r="A33" s="17"/>
      <c r="B33" s="20">
        <f>Description!B33</f>
        <v>4</v>
      </c>
      <c r="C33" s="21">
        <f>Description!C33</f>
        <v>5</v>
      </c>
      <c r="D33" s="21">
        <f t="shared" si="0"/>
        <v>1</v>
      </c>
      <c r="E33" s="22"/>
      <c r="F33" s="20">
        <f>Description!E33</f>
        <v>6</v>
      </c>
      <c r="G33" s="21">
        <f>Description!F33</f>
        <v>8</v>
      </c>
      <c r="H33" s="21">
        <f t="shared" si="1"/>
        <v>2</v>
      </c>
    </row>
    <row r="34" spans="1:8" ht="10.5" customHeight="1" x14ac:dyDescent="0.25">
      <c r="A34" s="17"/>
      <c r="B34" s="20">
        <f>Description!B34</f>
        <v>6</v>
      </c>
      <c r="C34" s="21">
        <f>Description!C34</f>
        <v>8</v>
      </c>
      <c r="D34" s="21">
        <f t="shared" si="0"/>
        <v>2</v>
      </c>
      <c r="E34" s="22"/>
      <c r="F34" s="20">
        <f>Description!E34</f>
        <v>8</v>
      </c>
      <c r="G34" s="21">
        <f>Description!F34</f>
        <v>9</v>
      </c>
      <c r="H34" s="21">
        <f t="shared" si="1"/>
        <v>1</v>
      </c>
    </row>
    <row r="35" spans="1:8" ht="10.5" customHeight="1" x14ac:dyDescent="0.25">
      <c r="A35" s="17"/>
      <c r="B35" s="20">
        <f>Description!B35</f>
        <v>7</v>
      </c>
      <c r="C35" s="21">
        <f>Description!C35</f>
        <v>7</v>
      </c>
      <c r="D35" s="21">
        <f t="shared" si="0"/>
        <v>0</v>
      </c>
      <c r="E35" s="22"/>
      <c r="F35" s="20">
        <f>Description!E35</f>
        <v>6</v>
      </c>
      <c r="G35" s="21">
        <f>Description!F35</f>
        <v>5</v>
      </c>
      <c r="H35" s="21">
        <f t="shared" si="1"/>
        <v>-1</v>
      </c>
    </row>
    <row r="36" spans="1:8" ht="10.5" customHeight="1" x14ac:dyDescent="0.25">
      <c r="A36" s="17"/>
      <c r="B36" s="20">
        <f>Description!B36</f>
        <v>7</v>
      </c>
      <c r="C36" s="21">
        <f>Description!C36</f>
        <v>5</v>
      </c>
      <c r="D36" s="21">
        <f t="shared" si="0"/>
        <v>-2</v>
      </c>
      <c r="E36" s="22"/>
      <c r="F36" s="20">
        <f>Description!E36</f>
        <v>5</v>
      </c>
      <c r="G36" s="21">
        <f>Description!F36</f>
        <v>8</v>
      </c>
      <c r="H36" s="21">
        <f t="shared" si="1"/>
        <v>3</v>
      </c>
    </row>
    <row r="37" spans="1:8" ht="10.5" customHeight="1" x14ac:dyDescent="0.25">
      <c r="A37" s="17"/>
      <c r="B37" s="20">
        <f>Description!B37</f>
        <v>5</v>
      </c>
      <c r="C37" s="21">
        <f>Description!C37</f>
        <v>6</v>
      </c>
      <c r="D37" s="21">
        <f t="shared" si="0"/>
        <v>1</v>
      </c>
      <c r="E37" s="22"/>
      <c r="F37" s="20">
        <f>Description!E37</f>
        <v>4</v>
      </c>
      <c r="G37" s="21">
        <f>Description!F37</f>
        <v>7</v>
      </c>
      <c r="H37" s="21">
        <f t="shared" si="1"/>
        <v>3</v>
      </c>
    </row>
    <row r="38" spans="1:8" ht="10.5" customHeight="1" x14ac:dyDescent="0.25">
      <c r="A38" s="17"/>
      <c r="B38" s="20">
        <f>Description!B38</f>
        <v>6</v>
      </c>
      <c r="C38" s="21">
        <f>Description!C38</f>
        <v>9</v>
      </c>
      <c r="D38" s="21">
        <f t="shared" si="0"/>
        <v>3</v>
      </c>
      <c r="E38" s="22"/>
      <c r="F38" s="20">
        <f>Description!E38</f>
        <v>6</v>
      </c>
      <c r="G38" s="21">
        <f>Description!F38</f>
        <v>7</v>
      </c>
      <c r="H38" s="21">
        <f t="shared" si="1"/>
        <v>1</v>
      </c>
    </row>
    <row r="39" spans="1:8" ht="10.5" customHeight="1" x14ac:dyDescent="0.25">
      <c r="A39" s="17"/>
      <c r="B39" s="20">
        <f>Description!B39</f>
        <v>4</v>
      </c>
      <c r="C39" s="21">
        <f>Description!C39</f>
        <v>7</v>
      </c>
      <c r="D39" s="21">
        <f t="shared" si="0"/>
        <v>3</v>
      </c>
      <c r="E39" s="22"/>
      <c r="F39" s="20">
        <f>Description!E39</f>
        <v>7</v>
      </c>
      <c r="G39" s="21">
        <f>Description!F39</f>
        <v>8</v>
      </c>
      <c r="H39" s="21">
        <f t="shared" si="1"/>
        <v>1</v>
      </c>
    </row>
    <row r="40" spans="1:8" ht="10.5" customHeight="1" x14ac:dyDescent="0.25">
      <c r="A40" s="17"/>
      <c r="B40" s="20">
        <f>Description!B40</f>
        <v>5</v>
      </c>
      <c r="C40" s="21">
        <f>Description!C40</f>
        <v>8</v>
      </c>
      <c r="D40" s="21">
        <f t="shared" si="0"/>
        <v>3</v>
      </c>
      <c r="E40" s="22"/>
      <c r="F40" s="20">
        <f>Description!E40</f>
        <v>7</v>
      </c>
      <c r="G40" s="21">
        <f>Description!F40</f>
        <v>9</v>
      </c>
      <c r="H40" s="21">
        <f t="shared" si="1"/>
        <v>2</v>
      </c>
    </row>
    <row r="41" spans="1:8" ht="10.5" customHeight="1" x14ac:dyDescent="0.25">
      <c r="A41" s="17"/>
      <c r="B41" s="20">
        <f>Description!B41</f>
        <v>6</v>
      </c>
      <c r="C41" s="21">
        <f>Description!C41</f>
        <v>7</v>
      </c>
      <c r="D41" s="21">
        <f t="shared" si="0"/>
        <v>1</v>
      </c>
      <c r="E41" s="22"/>
      <c r="F41" s="20">
        <f>Description!E41</f>
        <v>5</v>
      </c>
      <c r="G41" s="21">
        <f>Description!F41</f>
        <v>6</v>
      </c>
      <c r="H41" s="21">
        <f t="shared" si="1"/>
        <v>1</v>
      </c>
    </row>
    <row r="42" spans="1:8" ht="10.5" customHeight="1" x14ac:dyDescent="0.25">
      <c r="A42" s="17"/>
      <c r="B42" s="20">
        <f>Description!B42</f>
        <v>4</v>
      </c>
      <c r="C42" s="21">
        <f>Description!C42</f>
        <v>5</v>
      </c>
      <c r="D42" s="21">
        <f t="shared" si="0"/>
        <v>1</v>
      </c>
      <c r="E42" s="22"/>
      <c r="F42" s="20">
        <f>Description!E42</f>
        <v>6</v>
      </c>
      <c r="G42" s="21">
        <f>Description!F42</f>
        <v>5</v>
      </c>
      <c r="H42" s="21">
        <f t="shared" si="1"/>
        <v>-1</v>
      </c>
    </row>
    <row r="43" spans="1:8" ht="10.5" customHeight="1" x14ac:dyDescent="0.25">
      <c r="A43" s="17"/>
      <c r="B43" s="20">
        <f>Description!B43</f>
        <v>5</v>
      </c>
      <c r="C43" s="21">
        <f>Description!C43</f>
        <v>6</v>
      </c>
      <c r="D43" s="21">
        <f t="shared" si="0"/>
        <v>1</v>
      </c>
      <c r="E43" s="22"/>
      <c r="F43" s="20">
        <f>Description!E43</f>
        <v>9</v>
      </c>
      <c r="G43" s="21">
        <f>Description!F43</f>
        <v>10</v>
      </c>
      <c r="H43" s="21">
        <f t="shared" si="1"/>
        <v>1</v>
      </c>
    </row>
    <row r="44" spans="1:8" ht="10.5" customHeight="1" x14ac:dyDescent="0.25">
      <c r="A44" s="17"/>
      <c r="B44" s="20">
        <f>Description!B44</f>
        <v>6</v>
      </c>
      <c r="C44" s="21">
        <f>Description!C44</f>
        <v>7</v>
      </c>
      <c r="D44" s="21">
        <f t="shared" si="0"/>
        <v>1</v>
      </c>
      <c r="E44" s="22"/>
      <c r="F44" s="20">
        <f>Description!E44</f>
        <v>5</v>
      </c>
      <c r="G44" s="21">
        <f>Description!F44</f>
        <v>2</v>
      </c>
      <c r="H44" s="21">
        <f t="shared" si="1"/>
        <v>-3</v>
      </c>
    </row>
    <row r="45" spans="1:8" ht="10.5" customHeight="1" x14ac:dyDescent="0.25">
      <c r="A45" s="17"/>
      <c r="B45" s="20">
        <f>Description!B45</f>
        <v>4</v>
      </c>
      <c r="C45" s="21">
        <f>Description!C45</f>
        <v>5</v>
      </c>
      <c r="D45" s="21">
        <f t="shared" si="0"/>
        <v>1</v>
      </c>
      <c r="E45" s="22"/>
      <c r="F45" s="20">
        <f>Description!E45</f>
        <v>1</v>
      </c>
      <c r="G45" s="21">
        <f>Description!F45</f>
        <v>4</v>
      </c>
      <c r="H45" s="21">
        <f t="shared" si="1"/>
        <v>3</v>
      </c>
    </row>
    <row r="46" spans="1:8" ht="10.5" customHeight="1" x14ac:dyDescent="0.25">
      <c r="A46" s="17"/>
      <c r="B46" s="20">
        <f>Description!B46</f>
        <v>5</v>
      </c>
      <c r="C46" s="21">
        <f>Description!C46</f>
        <v>6</v>
      </c>
      <c r="D46" s="21">
        <f t="shared" si="0"/>
        <v>1</v>
      </c>
      <c r="E46" s="22"/>
      <c r="F46" s="20">
        <f>Description!E46</f>
        <v>2</v>
      </c>
      <c r="G46" s="21">
        <f>Description!F46</f>
        <v>4</v>
      </c>
      <c r="H46" s="21">
        <f t="shared" si="1"/>
        <v>2</v>
      </c>
    </row>
    <row r="47" spans="1:8" ht="10.5" customHeight="1" x14ac:dyDescent="0.25">
      <c r="A47" s="17"/>
      <c r="B47" s="20">
        <f>Description!B47</f>
        <v>6</v>
      </c>
      <c r="C47" s="21">
        <f>Description!C47</f>
        <v>7</v>
      </c>
      <c r="D47" s="21">
        <f t="shared" si="0"/>
        <v>1</v>
      </c>
      <c r="E47" s="22"/>
      <c r="F47" s="20">
        <f>Description!E47</f>
        <v>6</v>
      </c>
      <c r="G47" s="21">
        <f>Description!F47</f>
        <v>5</v>
      </c>
      <c r="H47" s="21">
        <f t="shared" si="1"/>
        <v>-1</v>
      </c>
    </row>
    <row r="48" spans="1:8" ht="10.5" customHeight="1" x14ac:dyDescent="0.25">
      <c r="A48" s="17"/>
      <c r="B48" s="20">
        <f>Description!B48</f>
        <v>5</v>
      </c>
      <c r="C48" s="21">
        <f>Description!C48</f>
        <v>7</v>
      </c>
      <c r="D48" s="21">
        <f t="shared" si="0"/>
        <v>2</v>
      </c>
      <c r="E48" s="22"/>
      <c r="F48" s="20">
        <f>Description!E48</f>
        <v>5</v>
      </c>
      <c r="G48" s="21">
        <f>Description!F48</f>
        <v>6</v>
      </c>
      <c r="H48" s="21">
        <f t="shared" si="1"/>
        <v>1</v>
      </c>
    </row>
    <row r="49" spans="1:8" ht="10.5" customHeight="1" x14ac:dyDescent="0.25">
      <c r="A49" s="17"/>
      <c r="B49" s="20">
        <f>Description!B49</f>
        <v>9</v>
      </c>
      <c r="C49" s="21">
        <f>Description!C49</f>
        <v>10</v>
      </c>
      <c r="D49" s="21">
        <f t="shared" si="0"/>
        <v>1</v>
      </c>
      <c r="E49" s="22"/>
      <c r="F49" s="20">
        <f>Description!E49</f>
        <v>2</v>
      </c>
      <c r="G49" s="21">
        <f>Description!F49</f>
        <v>3</v>
      </c>
      <c r="H49" s="21">
        <f t="shared" si="1"/>
        <v>1</v>
      </c>
    </row>
    <row r="50" spans="1:8" ht="10.5" customHeight="1" x14ac:dyDescent="0.25">
      <c r="A50" s="17"/>
      <c r="B50" s="20">
        <f>Description!B50</f>
        <v>2</v>
      </c>
      <c r="C50" s="21">
        <f>Description!C50</f>
        <v>5</v>
      </c>
      <c r="D50" s="21">
        <f t="shared" si="0"/>
        <v>3</v>
      </c>
      <c r="E50" s="22"/>
      <c r="F50" s="20">
        <f>Description!E50</f>
        <v>3</v>
      </c>
      <c r="G50" s="21">
        <f>Description!F50</f>
        <v>5</v>
      </c>
      <c r="H50" s="21">
        <f t="shared" si="1"/>
        <v>2</v>
      </c>
    </row>
    <row r="51" spans="1:8" ht="10.5" customHeight="1" x14ac:dyDescent="0.25">
      <c r="A51" s="17"/>
      <c r="B51" s="20">
        <f>Description!B51</f>
        <v>6</v>
      </c>
      <c r="C51" s="21">
        <f>Description!C51</f>
        <v>6</v>
      </c>
      <c r="D51" s="21">
        <f t="shared" si="0"/>
        <v>0</v>
      </c>
      <c r="E51" s="22"/>
      <c r="F51" s="20">
        <f>Description!E51</f>
        <v>5</v>
      </c>
      <c r="G51" s="21">
        <f>Description!F51</f>
        <v>4</v>
      </c>
      <c r="H51" s="21">
        <f t="shared" si="1"/>
        <v>-1</v>
      </c>
    </row>
    <row r="52" spans="1:8" ht="10.5" customHeight="1" x14ac:dyDescent="0.25">
      <c r="A52" s="17"/>
      <c r="B52" s="20">
        <f>Description!B52</f>
        <v>5</v>
      </c>
      <c r="C52" s="21">
        <f>Description!C52</f>
        <v>5</v>
      </c>
      <c r="D52" s="21">
        <f t="shared" si="0"/>
        <v>0</v>
      </c>
      <c r="E52" s="22"/>
      <c r="F52" s="20">
        <f>Description!E52</f>
        <v>6</v>
      </c>
      <c r="G52" s="21">
        <f>Description!F52</f>
        <v>7</v>
      </c>
      <c r="H52" s="21">
        <f t="shared" si="1"/>
        <v>1</v>
      </c>
    </row>
    <row r="53" spans="1:8" ht="10.5" customHeight="1" x14ac:dyDescent="0.25">
      <c r="A53" s="17"/>
      <c r="B53" s="20">
        <f>Description!B53</f>
        <v>2</v>
      </c>
      <c r="C53" s="21">
        <f>Description!C53</f>
        <v>3</v>
      </c>
      <c r="D53" s="21">
        <f t="shared" si="0"/>
        <v>1</v>
      </c>
      <c r="E53" s="22"/>
      <c r="F53" s="20">
        <f>Description!E53</f>
        <v>8</v>
      </c>
      <c r="G53" s="21">
        <f>Description!F53</f>
        <v>6</v>
      </c>
      <c r="H53" s="21">
        <f t="shared" si="1"/>
        <v>-2</v>
      </c>
    </row>
    <row r="54" spans="1:8" ht="10.5" customHeight="1" x14ac:dyDescent="0.25">
      <c r="A54" s="17"/>
      <c r="B54" s="20">
        <f>Description!B54</f>
        <v>3</v>
      </c>
      <c r="C54" s="21">
        <f>Description!C54</f>
        <v>5</v>
      </c>
      <c r="D54" s="21">
        <f t="shared" si="0"/>
        <v>2</v>
      </c>
      <c r="E54" s="22"/>
      <c r="F54" s="20">
        <f>Description!E54</f>
        <v>5</v>
      </c>
      <c r="G54" s="21">
        <f>Description!F54</f>
        <v>5</v>
      </c>
      <c r="H54" s="21">
        <f t="shared" si="1"/>
        <v>0</v>
      </c>
    </row>
    <row r="55" spans="1:8" ht="10.5" customHeight="1" x14ac:dyDescent="0.25">
      <c r="A55" s="17"/>
      <c r="B55" s="20">
        <f>Description!B55</f>
        <v>5</v>
      </c>
      <c r="C55" s="21">
        <f>Description!C55</f>
        <v>4</v>
      </c>
      <c r="D55" s="21">
        <f t="shared" si="0"/>
        <v>-1</v>
      </c>
      <c r="E55" s="22"/>
      <c r="F55" s="20">
        <f>Description!E55</f>
        <v>6</v>
      </c>
      <c r="G55" s="21">
        <f>Description!F55</f>
        <v>6</v>
      </c>
      <c r="H55" s="21">
        <f t="shared" si="1"/>
        <v>0</v>
      </c>
    </row>
    <row r="56" spans="1:8" ht="10.5" customHeight="1" x14ac:dyDescent="0.25">
      <c r="A56" s="17"/>
      <c r="B56" s="20">
        <f>Description!B56</f>
        <v>5</v>
      </c>
      <c r="C56" s="21">
        <f>Description!C56</f>
        <v>6</v>
      </c>
      <c r="D56" s="21">
        <f t="shared" si="0"/>
        <v>1</v>
      </c>
      <c r="E56" s="22"/>
      <c r="F56" s="20">
        <f>Description!E56</f>
        <v>6</v>
      </c>
      <c r="G56" s="21">
        <f>Description!F56</f>
        <v>5</v>
      </c>
      <c r="H56" s="21">
        <f t="shared" si="1"/>
        <v>-1</v>
      </c>
    </row>
    <row r="57" spans="1:8" ht="10.5" customHeight="1" x14ac:dyDescent="0.25">
      <c r="A57" s="17"/>
      <c r="B57" s="20">
        <f>Description!B57</f>
        <v>4</v>
      </c>
      <c r="C57" s="21">
        <f>Description!C57</f>
        <v>5</v>
      </c>
      <c r="D57" s="21">
        <f t="shared" si="0"/>
        <v>1</v>
      </c>
      <c r="E57" s="22"/>
      <c r="F57" s="20">
        <f>Description!E57</f>
        <v>5</v>
      </c>
      <c r="G57" s="21">
        <f>Description!F57</f>
        <v>6</v>
      </c>
      <c r="H57" s="21">
        <f t="shared" si="1"/>
        <v>1</v>
      </c>
    </row>
    <row r="58" spans="1:8" ht="10.5" customHeight="1" x14ac:dyDescent="0.25">
      <c r="A58" s="17"/>
      <c r="B58" s="20">
        <f>Description!B58</f>
        <v>4</v>
      </c>
      <c r="C58" s="21">
        <f>Description!C58</f>
        <v>9</v>
      </c>
      <c r="D58" s="21">
        <f t="shared" si="0"/>
        <v>5</v>
      </c>
      <c r="E58" s="22"/>
      <c r="F58" s="20">
        <f>Description!E58</f>
        <v>3</v>
      </c>
      <c r="G58" s="21">
        <f>Description!F58</f>
        <v>4</v>
      </c>
      <c r="H58" s="21">
        <f t="shared" si="1"/>
        <v>1</v>
      </c>
    </row>
    <row r="59" spans="1:8" ht="10.5" customHeight="1" x14ac:dyDescent="0.25">
      <c r="A59" s="17"/>
      <c r="B59" s="20">
        <f>Description!B59</f>
        <v>6</v>
      </c>
      <c r="C59" s="21">
        <f>Description!C59</f>
        <v>8</v>
      </c>
      <c r="D59" s="21">
        <f t="shared" si="0"/>
        <v>2</v>
      </c>
      <c r="E59" s="22"/>
      <c r="F59" s="20">
        <f>Description!E59</f>
        <v>5</v>
      </c>
      <c r="G59" s="21">
        <f>Description!F59</f>
        <v>4</v>
      </c>
      <c r="H59" s="21">
        <f t="shared" si="1"/>
        <v>-1</v>
      </c>
    </row>
    <row r="60" spans="1:8" ht="10.5" customHeight="1" x14ac:dyDescent="0.25">
      <c r="A60" s="17"/>
      <c r="B60" s="20">
        <f>Description!B60</f>
        <v>4</v>
      </c>
      <c r="C60" s="21">
        <f>Description!C60</f>
        <v>6</v>
      </c>
      <c r="D60" s="21">
        <f t="shared" si="0"/>
        <v>2</v>
      </c>
      <c r="E60" s="22"/>
      <c r="F60" s="20">
        <f>Description!E60</f>
        <v>9</v>
      </c>
      <c r="G60" s="21">
        <f>Description!F60</f>
        <v>5</v>
      </c>
      <c r="H60" s="21">
        <f t="shared" si="1"/>
        <v>-4</v>
      </c>
    </row>
    <row r="61" spans="1:8" ht="10.5" customHeight="1" x14ac:dyDescent="0.25">
      <c r="A61" s="17"/>
      <c r="B61" s="23"/>
      <c r="C61" s="24"/>
      <c r="D61" s="24"/>
      <c r="E61" s="24"/>
      <c r="F61" s="20">
        <f>Description!E61</f>
        <v>5</v>
      </c>
      <c r="G61" s="21">
        <f>Description!F61</f>
        <v>6</v>
      </c>
      <c r="H61" s="21">
        <f t="shared" si="1"/>
        <v>1</v>
      </c>
    </row>
    <row r="62" spans="1:8" ht="10.5" customHeight="1" x14ac:dyDescent="0.25">
      <c r="A62" s="17"/>
      <c r="B62" s="23"/>
      <c r="C62" s="24"/>
      <c r="D62" s="24"/>
      <c r="E62" s="24"/>
      <c r="F62" s="20">
        <f>Description!E62</f>
        <v>6</v>
      </c>
      <c r="G62" s="21">
        <f>Description!F62</f>
        <v>7</v>
      </c>
      <c r="H62" s="21">
        <f t="shared" si="1"/>
        <v>1</v>
      </c>
    </row>
    <row r="63" spans="1:8" ht="10.5" customHeight="1" x14ac:dyDescent="0.25">
      <c r="A63" s="17"/>
      <c r="B63" s="23"/>
      <c r="C63" s="24"/>
      <c r="D63" s="24"/>
      <c r="E63" s="24"/>
      <c r="F63" s="20">
        <f>Description!E63</f>
        <v>5</v>
      </c>
      <c r="G63" s="21">
        <f>Description!F63</f>
        <v>8</v>
      </c>
      <c r="H63" s="21">
        <f t="shared" si="1"/>
        <v>3</v>
      </c>
    </row>
    <row r="64" spans="1:8" ht="3" customHeight="1" x14ac:dyDescent="0.25">
      <c r="A64" s="17"/>
      <c r="B64" s="23"/>
      <c r="C64" s="24"/>
      <c r="D64" s="24"/>
      <c r="E64" s="24"/>
      <c r="F64" s="23"/>
      <c r="G64" s="24"/>
      <c r="H64" s="27"/>
    </row>
    <row r="65" spans="1:8" ht="12" customHeight="1" x14ac:dyDescent="0.25">
      <c r="A65" s="32" t="s">
        <v>2</v>
      </c>
      <c r="B65" s="20">
        <f>COUNT(B5:B63)</f>
        <v>56</v>
      </c>
      <c r="C65" s="20">
        <f>COUNT(C5:C63)</f>
        <v>56</v>
      </c>
      <c r="D65" s="20">
        <f>COUNT(D5:D63)</f>
        <v>56</v>
      </c>
      <c r="E65" s="22"/>
      <c r="F65" s="20">
        <f>COUNT(F5:F63)</f>
        <v>59</v>
      </c>
      <c r="G65" s="20">
        <f>COUNT(G5:G63)</f>
        <v>59</v>
      </c>
      <c r="H65" s="20">
        <f>COUNT(H5:H63)</f>
        <v>59</v>
      </c>
    </row>
    <row r="66" spans="1:8" ht="12" customHeight="1" x14ac:dyDescent="0.25">
      <c r="A66" s="32" t="s">
        <v>3</v>
      </c>
      <c r="B66" s="20">
        <f>AVERAGE(B5:B60)</f>
        <v>5.1071428571428568</v>
      </c>
      <c r="C66" s="21">
        <f>AVERAGE(C5:C60)</f>
        <v>6.3928571428571432</v>
      </c>
      <c r="D66" s="21">
        <f>AVERAGE(D5:D60)</f>
        <v>1.2857142857142858</v>
      </c>
      <c r="E66" s="22"/>
      <c r="F66" s="20">
        <f>AVERAGE(F5:F63)</f>
        <v>5.1355932203389827</v>
      </c>
      <c r="G66" s="21">
        <f>AVERAGE(G5:G63)</f>
        <v>5.6271186440677967</v>
      </c>
      <c r="H66" s="21">
        <f>AVERAGE(H5:H63)</f>
        <v>0.49152542372881358</v>
      </c>
    </row>
    <row r="67" spans="1:8" ht="12" customHeight="1" x14ac:dyDescent="0.25">
      <c r="A67" s="32" t="s">
        <v>17</v>
      </c>
      <c r="B67" s="20">
        <f>AVERAGE(B5:B60,F5:F63)</f>
        <v>5.1217391304347828</v>
      </c>
      <c r="C67" s="21">
        <f>AVERAGE(C5:C60,G5:G63)</f>
        <v>6</v>
      </c>
      <c r="D67" s="21">
        <f>AVERAGE(D5:D60,H5:H63)</f>
        <v>0.87826086956521743</v>
      </c>
      <c r="E67" s="22"/>
      <c r="F67" s="20"/>
      <c r="G67" s="21"/>
      <c r="H67" s="27"/>
    </row>
    <row r="68" spans="1:8" ht="12" customHeight="1" x14ac:dyDescent="0.25">
      <c r="A68" s="32" t="s">
        <v>4</v>
      </c>
      <c r="B68" s="28">
        <f>DEVSQ(B5:B60)</f>
        <v>167.35714285714289</v>
      </c>
      <c r="C68" s="30">
        <f>DEVSQ(C5:C60)</f>
        <v>201.35714285714278</v>
      </c>
      <c r="D68" s="30">
        <f>DEVSQ(D5:D60)</f>
        <v>121.42857142857133</v>
      </c>
      <c r="E68" s="22"/>
      <c r="F68" s="28">
        <f>DEVSQ(F5:F63)</f>
        <v>214.91525423728802</v>
      </c>
      <c r="G68" s="30">
        <f>DEVSQ(G5:G63)</f>
        <v>209.79661016949152</v>
      </c>
      <c r="H68" s="30">
        <f>DEVSQ(H5:H63)</f>
        <v>166.74576271186439</v>
      </c>
    </row>
    <row r="69" spans="1:8" ht="12" customHeight="1" x14ac:dyDescent="0.25">
      <c r="A69" s="32" t="s">
        <v>13</v>
      </c>
      <c r="B69" s="28">
        <f>DEVSQ(C5:C60,G5:G63)</f>
        <v>428</v>
      </c>
      <c r="C69" s="22"/>
      <c r="D69" s="22"/>
      <c r="E69" s="22"/>
      <c r="F69" s="37"/>
      <c r="G69" s="22"/>
      <c r="H69" s="27"/>
    </row>
    <row r="70" spans="1:8" ht="12" customHeight="1" x14ac:dyDescent="0.25">
      <c r="A70" s="32" t="s">
        <v>14</v>
      </c>
      <c r="B70" s="20">
        <f>DEVSQ(B5:B60,F5:F63)</f>
        <v>382.29565217391308</v>
      </c>
      <c r="C70" s="22"/>
      <c r="D70" s="22"/>
      <c r="E70" s="22"/>
      <c r="F70" s="37"/>
      <c r="G70" s="22"/>
      <c r="H70" s="27"/>
    </row>
    <row r="71" spans="1:8" ht="12" customHeight="1" x14ac:dyDescent="0.25">
      <c r="A71" s="32" t="s">
        <v>26</v>
      </c>
      <c r="B71" s="20">
        <f>DEVSQ(D5:D60,H5:H63)</f>
        <v>306.29565217391325</v>
      </c>
      <c r="C71" s="22"/>
      <c r="D71" s="22"/>
      <c r="E71" s="22"/>
      <c r="F71" s="38"/>
      <c r="G71" s="22"/>
      <c r="H71" s="27"/>
    </row>
    <row r="72" spans="1:8" ht="12" customHeight="1" x14ac:dyDescent="0.25">
      <c r="A72" s="27"/>
      <c r="B72" s="27"/>
      <c r="C72" s="63" t="s">
        <v>19</v>
      </c>
      <c r="D72" s="63"/>
      <c r="E72" s="27"/>
      <c r="F72" s="27"/>
      <c r="G72" s="27"/>
      <c r="H72" s="27"/>
    </row>
    <row r="73" spans="1:8" ht="12" customHeight="1" x14ac:dyDescent="0.25">
      <c r="A73" s="33" t="s">
        <v>101</v>
      </c>
      <c r="B73" s="28">
        <f>(B71-D68-H68)*(D65+H65-2)/(D68+H68)</f>
        <v>7.1057991472101527</v>
      </c>
      <c r="C73" s="20">
        <f>_xlfn.F.INV(0.95,1,113)</f>
        <v>3.9250756165304033</v>
      </c>
      <c r="D73" s="28" t="s">
        <v>23</v>
      </c>
      <c r="E73" s="27"/>
      <c r="F73" s="27"/>
      <c r="G73" s="27"/>
      <c r="H73" s="27"/>
    </row>
  </sheetData>
  <mergeCells count="3">
    <mergeCell ref="B3:D3"/>
    <mergeCell ref="F3:H3"/>
    <mergeCell ref="C72:D72"/>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Exemple 8</vt:lpstr>
      <vt:lpstr>Description</vt:lpstr>
      <vt:lpstr>Tests et taille d'effet</vt:lpstr>
      <vt:lpstr>Taille d'effet ajustée</vt:lpstr>
      <vt:lpstr>Corrélations</vt:lpstr>
      <vt:lpstr>ANCOVA</vt:lpstr>
      <vt:lpstr>ANOVA différence</vt:lpstr>
      <vt:lpstr>Corrélations!_ftn1</vt:lpstr>
      <vt:lpstr>Description!_ftnref1</vt:lpstr>
      <vt:lpstr>'Taille d''effet ajustée'!_ftnref1</vt:lpstr>
      <vt:lpstr>'Tests et taille d''effet'!_ftnref1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roques</dc:creator>
  <cp:lastModifiedBy>nathalie roques</cp:lastModifiedBy>
  <cp:lastPrinted>2019-07-03T07:02:00Z</cp:lastPrinted>
  <dcterms:created xsi:type="dcterms:W3CDTF">2019-06-27T18:08:29Z</dcterms:created>
  <dcterms:modified xsi:type="dcterms:W3CDTF">2022-08-18T20:51:33Z</dcterms:modified>
</cp:coreProperties>
</file>